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C9920DD5-9DED-4E8D-80F2-7006BD4BF3C8}"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<sst xmlns="http://schemas.openxmlformats.org/spreadsheetml/2006/main" xmlns:r="http://schemas.openxmlformats.org/officeDocument/2006/relationships" xmlns:xdr="http://schemas.openxmlformats.org/drawingml/2006/spreadsheetDrawing" count="2283" uniqueCount="266">
  <si>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</si>
  <si>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</si>
  <si>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</si>
  <si>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</si>
  <si>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</si>
  <si>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</si>
  <si>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</si>
  <si>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</si>
  <si>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</si>
  <si>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</si>
  <si>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</si>
  <si>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</si>
  <si>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</si>
  <si>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</si>
  <si>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</si>
  <si>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</si>
  <si>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</si>
  <si>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</si>
  <si>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</si>
  <si>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</si>
  <si>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</si>
  <si>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</si>
  <si>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</si>
  <si>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</si>
  <si>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</si>
  <si>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</si>
  <si>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</si>
  <si>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</si>
  <si>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</si>
  <si>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</si>
  <si>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</si>
  <si>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</si>
  <si>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</si>
  <si>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</si>
  <si>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</si>
  <si>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</si>
  <si>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</si>
  <si>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</si>
  <si>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</si>
  <si>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</si>
  <si>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</si>
  <si>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</si>
  <si>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</si>
  <si>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</si>
  <si>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</si>
  <si>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</si>
  <si>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</si>
  <si>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</si>
  <si>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</si>
  <si>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</si>
  <si>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</si>
  <si>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</si>
  <si>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</si>
  <si>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</si>
  <si>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</si>
  <si>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</si>
  <si>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</si>
  <si>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</si>
  <si>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</si>
  <si>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</si>
  <si>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</si>
  <si>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</si>
  <si>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</si>
  <si>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</si>
  <si>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</si>
  <si>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</si>
  <si>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</si>
  <si>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</si>
  <si>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</si>
  <si>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</si>
  <si>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</si>
  <si>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</si>
  <si>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</si>
  <si>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</si>
  <si>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</si>
  <si>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</si>
  <si>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</si>
  <si>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</si>
  <si>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</si>
  <si>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</si>
  <si>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</si>
  <si>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</si>
  <si>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</si>
  <si>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</si>
  <si>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</si>
  <si>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</si>
  <si>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</si>
  <si>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</si>
  <si>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</si>
  <si>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</si>
  <si>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</si>
  <si>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</si>
  <si>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</si>
  <si>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</si>
  <si>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</si>
  <si>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</si>
  <si>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</si>
  <si>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</si>
  <si>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</si>
  <si>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</si>
  <si>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</si>
  <si>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</si>
  <si>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</si>
  <si>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</si>
  <si>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</si>
  <si>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</si>
  <si>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</si>
  <si>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</si>
  <si>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</si>
  <si>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</si>
  <si>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</si>
  <si>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</si>
  <si>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</si>
  <si>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</si>
  <si>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</si>
  <si>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</si>
  <si>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</si>
  <si>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</si>
  <si>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</si>
  <si>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</si>
  <si>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</si>
  <si>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</si>
  <si>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</si>
  <si>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</si>
  <si>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</si>
  <si>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</si>
  <si>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</si>
  <si>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</si>
  <si>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</si>
  <si>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</si>
  <si>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</si>
  <si>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</si>
  <si>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</si>
  <si>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</si>
  <si>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</si>
  <si>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</si>
  <si>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</si>
  <si>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</si>
  <si>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</si>
  <si>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</si>
  <si>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</si>
  <si>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</si>
  <si>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</si>
  <si>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</si>
  <si>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</si>
  <si>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</si>
  <si>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</si>
  <si>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</si>
  <si>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</si>
  <si>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</si>
  <si>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</si>
  <si>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</si>
  <si>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</si>
  <si>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</si>
  <si>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</si>
  <si>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</si>
  <si>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</si>
  <si>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</si>
  <si>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</si>
  <si>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</si>
  <si>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</si>
  <si>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</si>
  <si>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</si>
  <si>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</si>
  <si>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</si>
  <si>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</si>
  <si>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</si>
  <si>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</si>
  <si>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</si>
  <si>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</si>
  <si>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</si>
  <si>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</si>
  <si>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</si>
  <si>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</si>
  <si>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</si>
  <si>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</si>
  <si>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</si>
  <si>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</si>
  <si>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</si>
  <si>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</si>
  <si>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Spain</t>
  </si>
  <si>
    <t>POPULATION OF SCHOOL AGE CHILDREN</t>
  </si>
  <si>
    <r>
      <t xml:space="preserve">School Age Population 
</t>
    </r>
    <r>
      <rPr>
        <sz val="8"/>
        <rFont val="Arial"/>
        <family val="2"/>
      </rPr>
      <t>Source: UN Population Div &amp; UNESCO</t>
    </r>
  </si>
  <si>
    <t>Estimated from basic</t>
  </si>
  <si>
    <t>Improved (estimated from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</si>
  <si>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estimates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</si>
  <si>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estimates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</si>
  <si>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</si>
  <si>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</si>
  <si>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</si>
  <si>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</si>
  <si>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</si>
  <si>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</si>
  <si>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</si>
  <si>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</si>
  <si>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</si>
  <si>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</si>
  <si>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</si>
  <si>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</si>
  <si>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</si>
  <si>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</si>
  <si>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</si>
  <si>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</si>
  <si>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</si>
  <si>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</si>
  <si>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</si>
  <si>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</si>
  <si>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</si>
  <si>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</si>
  <si>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</si>
  <si>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</si>
  <si>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</si>
  <si>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</si>
  <si>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</si>
  <si>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ESP_2013_UIS</t>
  </si>
  <si>
    <t>ESP_2014_UIS</t>
  </si>
  <si>
    <t>ESP_2015_UIS</t>
  </si>
  <si>
    <t>ESP_2016_UIS</t>
  </si>
  <si>
    <t>ESP_2017_UIS</t>
  </si>
  <si>
    <t>ESP_2018_UIS</t>
  </si>
  <si>
    <t>2013</t>
  </si>
  <si>
    <t>2014</t>
  </si>
  <si>
    <t>2015</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</si>
  <si>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</si>
  <si>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</si>
  <si>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</si>
  <si>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</si>
  <si>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</si>
  <si>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</si>
  <si>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</si>
  <si>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</si>
  <si>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</si>
  <si>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</si>
  <si>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</si>
  <si>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</si>
  <si>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</si>
  <si>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</si>
  <si>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</si>
  <si>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</si>
  <si>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</si>
  <si>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</si>
  <si>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</si>
  <si>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ESP_2019_UIS</t>
  </si>
  <si>
    <t>ESP_2020_UIS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</si>
  <si>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</si>
  <si>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</si>
  <si>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</si>
  <si>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</si>
  <si>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</si>
  <si>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</si>
  <si>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ESP_2021_UIS</t>
  </si>
  <si>
    <t xml:space="preserve"> Estimates for the proportion with improved facilities and any facility are based on the estimates for basic.</t>
  </si>
  <si>
    <t>ESP_2019_PWH</t>
  </si>
  <si>
    <t>Protocol on Water and Health</t>
  </si>
  <si>
    <t>No data</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</si>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</sst>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1"/>
    <xf numFmtId="0" fontId="15" fillId="0" borderId="91"/>
    <xf numFmtId="0" fontId="19" fillId="0" borderId="91"/>
  </cellStyleXfs>
  <cellXfs count="1013">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7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71" xfId="12" applyBorder="true"/>
    <xf numFmtId="0" fontId="3" fillId="2" borderId="71" xfId="14" applyFont="true" applyFill="true" applyBorder="true" applyAlignment="true">
      <alignment horizontal="left"/>
    </xf>
    <xf numFmtId="0" fontId="3" fillId="2" borderId="71" xfId="14" applyFont="true" applyFill="true" applyBorder="true" applyAlignment="true">
      <alignment horizontal="center"/>
    </xf>
    <xf numFmtId="0" fontId="3" fillId="2" borderId="71" xfId="14" applyFont="true" applyFill="true" applyBorder="true" applyAlignment="true">
      <alignment horizontal="right"/>
    </xf>
    <xf numFmtId="1" fontId="3" fillId="2" borderId="71" xfId="14" applyNumberFormat="true" applyFont="true" applyFill="true" applyBorder="true"/>
    <xf numFmtId="164" fontId="3" fillId="4" borderId="71" xfId="14" applyNumberFormat="true" applyFont="true" applyFill="true" applyBorder="true" applyAlignment="true">
      <alignment horizontal="center"/>
    </xf>
    <xf numFmtId="164" fontId="3" fillId="28" borderId="71" xfId="14" applyNumberFormat="true" applyFont="true" applyFill="true" applyBorder="true" applyAlignment="true">
      <alignment horizontal="center"/>
    </xf>
    <xf numFmtId="164" fontId="3" fillId="41" borderId="71" xfId="14" applyNumberFormat="true" applyFont="true" applyFill="true" applyBorder="true" applyAlignment="true">
      <alignment horizontal="center"/>
    </xf>
    <xf numFmtId="164" fontId="8" fillId="42" borderId="71" xfId="14" applyNumberFormat="true" applyFont="true" applyFill="true" applyBorder="true" applyAlignment="true">
      <alignment horizontal="center" wrapText="true"/>
    </xf>
    <xf numFmtId="164" fontId="3" fillId="44" borderId="71"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164" fontId="8" fillId="27" borderId="71" xfId="14" applyNumberFormat="true" applyFont="true" applyFill="true" applyBorder="true" applyAlignment="true">
      <alignment horizontal="center" wrapText="true"/>
    </xf>
    <xf numFmtId="0" fontId="19" fillId="0" borderId="71" xfId="12" applyBorder="true" applyAlignment="true">
      <alignment horizontal="left"/>
    </xf>
    <xf numFmtId="0" fontId="19" fillId="0" borderId="71" xfId="12" applyBorder="true" applyAlignment="true">
      <alignment horizontal="center"/>
    </xf>
    <xf numFmtId="0" fontId="19" fillId="0" borderId="71" xfId="12" applyBorder="true" applyAlignment="true">
      <alignment horizontal="right"/>
    </xf>
    <xf numFmtId="0" fontId="19" fillId="0" borderId="71" xfId="12" applyFill="true" applyBorder="true"/>
    <xf numFmtId="0" fontId="33" fillId="0" borderId="71" xfId="12" applyFont="true" applyFill="true" applyBorder="true"/>
    <xf numFmtId="0" fontId="33" fillId="0" borderId="71" xfId="12" applyFont="true" applyBorder="true"/>
    <xf numFmtId="0" fontId="97" fillId="0" borderId="91" xfId="0" applyNumberFormat="true" applyFont="true" applyBorder="true" applyAlignment="true" applyProtection="true"/>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vertical="center"/>
    </xf>
    <xf numFmtId="164" fontId="122" fillId="73" borderId="116" xfId="0" applyNumberFormat="true" applyFont="true" applyFill="true" applyBorder="true" applyAlignment="true" applyProtection="true">
      <alignment horizontal="center" vertical="center"/>
    </xf>
    <xf numFmtId="0" fontId="123" fillId="74" borderId="117" xfId="0" applyNumberFormat="true" applyFont="true" applyFill="true" applyBorder="true" applyAlignment="true" applyProtection="true">
      <alignment horizontal="center" vertical="center"/>
    </xf>
    <xf numFmtId="0" fontId="124" fillId="75" borderId="118" xfId="0" applyNumberFormat="true" applyFont="true" applyFill="true" applyBorder="true" applyAlignment="true" applyProtection="true">
      <alignment horizontal="center" vertical="center"/>
    </xf>
    <xf numFmtId="0" fontId="125" fillId="76" borderId="119" xfId="0" applyNumberFormat="true" applyFont="true" applyFill="true" applyBorder="true" applyAlignment="true" applyProtection="true">
      <alignment horizontal="center" vertical="center"/>
    </xf>
    <xf numFmtId="1" fontId="126" fillId="77" borderId="120" xfId="0" applyNumberFormat="true" applyFont="true" applyFill="true" applyBorder="true" applyAlignment="true" applyProtection="true">
      <alignment horizontal="center" vertical="center"/>
    </xf>
    <xf numFmtId="0" fontId="127" fillId="78" borderId="121" xfId="0" applyNumberFormat="true" applyFont="true" applyFill="true" applyBorder="true" applyAlignment="true" applyProtection="true">
      <alignment horizontal="center" vertical="center"/>
    </xf>
    <xf numFmtId="164" fontId="128" fillId="79" borderId="122" xfId="0" applyNumberFormat="true" applyFont="true" applyFill="true" applyBorder="true" applyAlignment="true" applyProtection="true">
      <alignment horizontal="center" vertical="center"/>
    </xf>
    <xf numFmtId="0" fontId="129" fillId="80" borderId="123" xfId="0" applyNumberFormat="true" applyFont="true" applyFill="true" applyBorder="true" applyAlignment="true" applyProtection="true">
      <alignment horizontal="center" vertical="center"/>
    </xf>
    <xf numFmtId="0" fontId="130" fillId="81" borderId="124" xfId="0" applyNumberFormat="true" applyFont="true" applyFill="true" applyBorder="true" applyAlignment="true" applyProtection="true">
      <alignment horizontal="center" vertical="center"/>
    </xf>
    <xf numFmtId="0" fontId="131" fillId="82" borderId="125" xfId="0" applyNumberFormat="true" applyFont="true" applyFill="true" applyBorder="true" applyAlignment="true" applyProtection="true">
      <alignment horizontal="center" vertical="center"/>
    </xf>
    <xf numFmtId="0" fontId="132" fillId="83" borderId="126" xfId="0" applyNumberFormat="true" applyFont="true" applyFill="true" applyBorder="true" applyAlignment="true" applyProtection="true">
      <alignment horizontal="center" vertical="center"/>
    </xf>
    <xf numFmtId="164" fontId="133" fillId="84" borderId="127" xfId="0" applyNumberFormat="true" applyFont="true" applyFill="true" applyBorder="true" applyAlignment="true" applyProtection="true">
      <alignment horizontal="center" vertical="center"/>
    </xf>
    <xf numFmtId="0" fontId="134" fillId="85" borderId="128" xfId="0" applyNumberFormat="true" applyFont="true" applyFill="true" applyBorder="true" applyAlignment="true" applyProtection="true">
      <alignment horizontal="center" vertical="center"/>
    </xf>
    <xf numFmtId="0" fontId="135" fillId="86" borderId="129" xfId="0" applyNumberFormat="true" applyFont="true" applyFill="true" applyBorder="true" applyAlignment="true" applyProtection="true">
      <alignment horizontal="center" vertical="center"/>
    </xf>
    <xf numFmtId="0" fontId="136" fillId="87" borderId="130" xfId="0" applyNumberFormat="true" applyFont="true" applyFill="true" applyBorder="true" applyAlignment="true" applyProtection="true">
      <alignment horizontal="center" vertical="center"/>
    </xf>
    <xf numFmtId="0" fontId="137" fillId="88" borderId="131" xfId="0" applyNumberFormat="true" applyFont="true" applyFill="true" applyBorder="true" applyAlignment="true" applyProtection="true">
      <alignment horizontal="center" vertical="center"/>
    </xf>
    <xf numFmtId="164" fontId="138" fillId="89" borderId="132" xfId="0" applyNumberFormat="true" applyFont="true" applyFill="true" applyBorder="true" applyAlignment="true" applyProtection="true">
      <alignment horizontal="center" vertical="center"/>
    </xf>
    <xf numFmtId="0" fontId="139" fillId="90" borderId="133" xfId="0" applyNumberFormat="true" applyFont="true" applyFill="true" applyBorder="true" applyAlignment="true" applyProtection="true">
      <alignment horizontal="center" vertical="center"/>
    </xf>
    <xf numFmtId="0" fontId="140" fillId="91" borderId="134" xfId="0" applyNumberFormat="true" applyFont="true" applyFill="true" applyBorder="true" applyAlignment="true" applyProtection="true">
      <alignment horizontal="center" vertical="center"/>
    </xf>
    <xf numFmtId="0" fontId="141" fillId="92" borderId="135" xfId="0" applyNumberFormat="true" applyFont="true" applyFill="true" applyBorder="true" applyAlignment="true" applyProtection="true">
      <alignment horizontal="center" vertical="center"/>
    </xf>
    <xf numFmtId="0" fontId="142" fillId="93" borderId="136" xfId="0" applyNumberFormat="true" applyFont="true" applyFill="true" applyBorder="true" applyAlignment="true" applyProtection="true">
      <alignment horizontal="center" vertical="center"/>
    </xf>
    <xf numFmtId="164" fontId="143" fillId="94" borderId="137" xfId="0" applyNumberFormat="true" applyFont="true" applyFill="true" applyBorder="true" applyAlignment="true" applyProtection="true">
      <alignment horizontal="center" vertical="center"/>
    </xf>
    <xf numFmtId="0" fontId="144" fillId="95" borderId="138" xfId="0" applyNumberFormat="true" applyFont="true" applyFill="true" applyBorder="true" applyAlignment="true" applyProtection="true">
      <alignment horizontal="center" vertical="center"/>
    </xf>
    <xf numFmtId="0" fontId="145" fillId="96" borderId="139" xfId="0" applyNumberFormat="true" applyFont="true" applyFill="true" applyBorder="true" applyAlignment="true" applyProtection="true">
      <alignment horizontal="center" vertical="center"/>
    </xf>
    <xf numFmtId="0" fontId="146" fillId="97" borderId="140" xfId="0" applyNumberFormat="true" applyFont="true" applyFill="true" applyBorder="true" applyAlignment="true" applyProtection="true">
      <alignment horizontal="center" vertical="center"/>
    </xf>
    <xf numFmtId="0" fontId="147" fillId="98" borderId="141" xfId="0" applyNumberFormat="true" applyFont="true" applyFill="true" applyBorder="true" applyAlignment="true" applyProtection="true">
      <alignment horizontal="center" vertical="center"/>
    </xf>
    <xf numFmtId="164" fontId="148" fillId="99" borderId="142" xfId="0" applyNumberFormat="true" applyFont="true" applyFill="true" applyBorder="true" applyAlignment="true" applyProtection="true">
      <alignment horizontal="center" vertical="center"/>
    </xf>
    <xf numFmtId="0" fontId="149" fillId="100" borderId="143" xfId="0" applyNumberFormat="true" applyFont="true" applyFill="true" applyBorder="true" applyAlignment="true" applyProtection="true">
      <alignment horizontal="center" vertical="center"/>
    </xf>
    <xf numFmtId="0" fontId="150" fillId="101" borderId="144" xfId="0" applyNumberFormat="true" applyFont="true" applyFill="true" applyBorder="true" applyAlignment="true" applyProtection="true">
      <alignment horizontal="center" vertical="center"/>
    </xf>
    <xf numFmtId="0" fontId="151" fillId="102" borderId="145" xfId="0" applyNumberFormat="true" applyFont="true" applyFill="true" applyBorder="true" applyAlignment="true" applyProtection="true">
      <alignment horizontal="center" vertical="center"/>
    </xf>
    <xf numFmtId="0" fontId="152" fillId="103" borderId="146" xfId="0" applyNumberFormat="true" applyFont="true" applyFill="true" applyBorder="true" applyAlignment="true" applyProtection="true">
      <alignment horizontal="center" vertical="center"/>
    </xf>
    <xf numFmtId="164" fontId="153" fillId="104" borderId="147" xfId="0" applyNumberFormat="true" applyFont="true" applyFill="true" applyBorder="true" applyAlignment="true" applyProtection="true">
      <alignment horizontal="center" vertical="center"/>
    </xf>
    <xf numFmtId="0" fontId="154" fillId="105" borderId="148" xfId="0" applyNumberFormat="true" applyFont="true" applyFill="true" applyBorder="true" applyAlignment="true" applyProtection="true">
      <alignment horizontal="center" vertical="center"/>
    </xf>
    <xf numFmtId="0" fontId="155" fillId="106" borderId="149" xfId="0" applyNumberFormat="true" applyFont="true" applyFill="true" applyBorder="true" applyAlignment="true" applyProtection="true">
      <alignment horizontal="center" vertical="center"/>
    </xf>
    <xf numFmtId="0" fontId="156" fillId="107" borderId="150" xfId="0" applyNumberFormat="true" applyFont="true" applyFill="true" applyBorder="true" applyAlignment="true" applyProtection="true">
      <alignment horizontal="center" vertical="center"/>
    </xf>
    <xf numFmtId="0" fontId="157" fillId="108" borderId="151" xfId="0" applyNumberFormat="true" applyFont="true" applyFill="true" applyBorder="true" applyAlignment="true" applyProtection="true">
      <alignment horizontal="center" vertical="center"/>
    </xf>
    <xf numFmtId="164" fontId="158" fillId="109" borderId="152" xfId="0" applyNumberFormat="true" applyFont="true" applyFill="true" applyBorder="true" applyAlignment="true" applyProtection="true">
      <alignment horizontal="center" vertical="center"/>
    </xf>
    <xf numFmtId="0" fontId="159" fillId="110" borderId="153" xfId="0" applyNumberFormat="true" applyFont="true" applyFill="true" applyBorder="true" applyAlignment="true" applyProtection="true">
      <alignment horizontal="center" vertical="center"/>
    </xf>
    <xf numFmtId="0" fontId="160" fillId="111" borderId="154" xfId="0" applyNumberFormat="true" applyFont="true" applyFill="true" applyBorder="true" applyAlignment="true" applyProtection="true">
      <alignment horizontal="center" vertical="center"/>
    </xf>
    <xf numFmtId="0" fontId="161" fillId="112" borderId="155" xfId="0" applyNumberFormat="true" applyFont="true" applyFill="true" applyBorder="true" applyAlignment="true" applyProtection="true">
      <alignment horizontal="center" vertical="center"/>
    </xf>
    <xf numFmtId="0" fontId="162" fillId="113" borderId="156" xfId="0" applyNumberFormat="true" applyFont="true" applyFill="true" applyBorder="true" applyAlignment="true" applyProtection="true">
      <alignment horizontal="center" vertical="center"/>
    </xf>
    <xf numFmtId="164" fontId="163" fillId="114" borderId="157" xfId="0" applyNumberFormat="true" applyFont="true" applyFill="true" applyBorder="true" applyAlignment="true" applyProtection="true">
      <alignment horizontal="center" vertical="center"/>
    </xf>
    <xf numFmtId="0" fontId="164" fillId="115" borderId="158" xfId="0" applyNumberFormat="true" applyFont="true" applyFill="true" applyBorder="true" applyAlignment="true" applyProtection="true">
      <alignment horizontal="center" vertical="center"/>
    </xf>
    <xf numFmtId="0" fontId="165" fillId="116" borderId="159" xfId="0" applyNumberFormat="true" applyFont="true" applyFill="true" applyBorder="true" applyAlignment="true" applyProtection="true">
      <alignment horizontal="center" vertical="center"/>
    </xf>
    <xf numFmtId="0" fontId="166" fillId="117" borderId="160" xfId="0" applyNumberFormat="true" applyFont="true" applyFill="true" applyBorder="true" applyAlignment="true" applyProtection="true">
      <alignment horizontal="center" vertical="center"/>
    </xf>
    <xf numFmtId="0" fontId="167" fillId="118" borderId="161" xfId="0" applyNumberFormat="true" applyFont="true" applyFill="true" applyBorder="true" applyAlignment="true" applyProtection="true">
      <alignment horizontal="center" vertical="center"/>
    </xf>
    <xf numFmtId="164" fontId="168" fillId="119" borderId="162" xfId="0" applyNumberFormat="true" applyFont="true" applyFill="true" applyBorder="true" applyAlignment="true" applyProtection="true">
      <alignment horizontal="center" vertical="center"/>
    </xf>
    <xf numFmtId="0" fontId="169" fillId="120" borderId="163" xfId="0" applyNumberFormat="true" applyFont="true" applyFill="true" applyBorder="true" applyAlignment="true" applyProtection="true">
      <alignment horizontal="center" vertical="center"/>
    </xf>
    <xf numFmtId="0" fontId="170" fillId="121" borderId="164" xfId="0" applyNumberFormat="true" applyFont="true" applyFill="true" applyBorder="true" applyAlignment="true" applyProtection="true">
      <alignment horizontal="center" vertical="center"/>
    </xf>
    <xf numFmtId="0" fontId="171" fillId="122" borderId="165" xfId="0" applyNumberFormat="true" applyFont="true" applyFill="true" applyBorder="true" applyAlignment="true" applyProtection="true">
      <alignment horizontal="center" vertical="center"/>
    </xf>
    <xf numFmtId="0" fontId="172" fillId="123" borderId="166" xfId="0" applyNumberFormat="true" applyFont="true" applyFill="true" applyBorder="true" applyAlignment="true" applyProtection="true">
      <alignment horizontal="center" vertical="center"/>
    </xf>
    <xf numFmtId="164" fontId="173" fillId="124" borderId="167" xfId="0" applyNumberFormat="true" applyFont="true" applyFill="true" applyBorder="true" applyAlignment="true" applyProtection="true">
      <alignment horizontal="center" vertical="center"/>
    </xf>
    <xf numFmtId="0" fontId="174" fillId="125" borderId="168" xfId="0" applyNumberFormat="true" applyFont="true" applyFill="true" applyBorder="true" applyAlignment="true" applyProtection="true">
      <alignment horizontal="center" vertical="center"/>
    </xf>
    <xf numFmtId="0" fontId="175" fillId="126" borderId="169" xfId="0" applyNumberFormat="true" applyFont="true" applyFill="true" applyBorder="true" applyAlignment="true" applyProtection="true">
      <alignment horizontal="center" vertical="center"/>
    </xf>
    <xf numFmtId="0" fontId="176" fillId="127" borderId="170" xfId="0" applyNumberFormat="true" applyFont="true" applyFill="true" applyBorder="true" applyAlignment="true" applyProtection="true">
      <alignment horizontal="center" vertical="center"/>
    </xf>
    <xf numFmtId="0" fontId="177" fillId="128" borderId="171" xfId="0" applyNumberFormat="true" applyFont="true" applyFill="true" applyBorder="true" applyAlignment="true" applyProtection="true">
      <alignment horizontal="center" vertical="center"/>
    </xf>
    <xf numFmtId="164" fontId="178" fillId="129" borderId="172" xfId="0" applyNumberFormat="true" applyFont="true" applyFill="true" applyBorder="true" applyAlignment="true" applyProtection="true">
      <alignment horizontal="center" vertical="center"/>
    </xf>
    <xf numFmtId="0" fontId="179" fillId="130" borderId="173" xfId="0" applyNumberFormat="true" applyFont="true" applyFill="true" applyBorder="true" applyAlignment="true" applyProtection="true">
      <alignment horizontal="center" vertical="center"/>
    </xf>
    <xf numFmtId="0" fontId="180" fillId="131" borderId="174" xfId="0" applyNumberFormat="true" applyFont="true" applyFill="true" applyBorder="true" applyAlignment="true" applyProtection="true">
      <alignment horizontal="center" vertical="center"/>
    </xf>
    <xf numFmtId="0" fontId="181" fillId="132" borderId="175" xfId="0" applyNumberFormat="true" applyFont="true" applyFill="true" applyBorder="true" applyAlignment="true" applyProtection="true">
      <alignment horizontal="center" vertical="center"/>
    </xf>
    <xf numFmtId="0" fontId="182" fillId="133" borderId="176" xfId="0" applyNumberFormat="true" applyFont="true" applyFill="true" applyBorder="true" applyAlignment="true" applyProtection="true">
      <alignment horizontal="center" vertical="center"/>
    </xf>
    <xf numFmtId="164" fontId="183" fillId="134" borderId="177" xfId="0" applyNumberFormat="true" applyFont="true" applyFill="true" applyBorder="true" applyAlignment="true" applyProtection="true">
      <alignment horizontal="center" vertical="center"/>
    </xf>
    <xf numFmtId="0" fontId="184" fillId="135" borderId="178" xfId="0" applyNumberFormat="true" applyFont="true" applyFill="true" applyBorder="true" applyAlignment="true" applyProtection="true">
      <alignment horizontal="center" vertical="center"/>
    </xf>
    <xf numFmtId="0" fontId="185" fillId="136" borderId="179" xfId="0" applyNumberFormat="true" applyFont="true" applyFill="true" applyBorder="true" applyAlignment="true" applyProtection="true">
      <alignment horizontal="center" vertical="center"/>
    </xf>
    <xf numFmtId="0" fontId="186" fillId="137" borderId="180" xfId="0" applyNumberFormat="true" applyFont="true" applyFill="true" applyBorder="true" applyAlignment="true" applyProtection="true">
      <alignment horizontal="center" vertical="center"/>
    </xf>
    <xf numFmtId="0" fontId="187" fillId="138" borderId="181" xfId="0" applyNumberFormat="true" applyFont="true" applyFill="true" applyBorder="true" applyAlignment="true" applyProtection="true">
      <alignment horizontal="center" vertical="center"/>
    </xf>
    <xf numFmtId="164" fontId="188" fillId="139" borderId="182" xfId="0" applyNumberFormat="true" applyFont="true" applyFill="true" applyBorder="true" applyAlignment="true" applyProtection="true">
      <alignment horizontal="center" vertical="center"/>
    </xf>
    <xf numFmtId="0" fontId="189" fillId="140" borderId="183" xfId="0" applyNumberFormat="true" applyFont="true" applyFill="true" applyBorder="true" applyAlignment="true" applyProtection="true">
      <alignment horizontal="center" vertical="center"/>
    </xf>
    <xf numFmtId="0" fontId="190" fillId="141" borderId="184" xfId="0" applyNumberFormat="true" applyFont="true" applyFill="true" applyBorder="true" applyAlignment="true" applyProtection="true">
      <alignment horizontal="center" vertical="center"/>
    </xf>
    <xf numFmtId="0" fontId="191" fillId="142" borderId="185" xfId="0" applyNumberFormat="true" applyFont="true" applyFill="true" applyBorder="true" applyAlignment="true" applyProtection="true">
      <alignment horizontal="center" vertical="center"/>
    </xf>
    <xf numFmtId="0" fontId="192" fillId="143" borderId="186" xfId="0" applyNumberFormat="true" applyFont="true" applyFill="true" applyBorder="true" applyAlignment="true" applyProtection="true">
      <alignment horizontal="center" vertical="center"/>
    </xf>
    <xf numFmtId="164" fontId="193" fillId="144" borderId="187" xfId="0" applyNumberFormat="true" applyFont="true" applyFill="true" applyBorder="true" applyAlignment="true" applyProtection="true">
      <alignment horizontal="center" vertical="center"/>
    </xf>
    <xf numFmtId="0" fontId="194" fillId="145" borderId="188" xfId="0" applyNumberFormat="true" applyFont="true" applyFill="true" applyBorder="true" applyAlignment="true" applyProtection="true">
      <alignment horizontal="center" vertical="center"/>
    </xf>
    <xf numFmtId="0" fontId="195" fillId="146" borderId="189" xfId="0" applyNumberFormat="true" applyFont="true" applyFill="true" applyBorder="true" applyAlignment="true" applyProtection="true">
      <alignment horizontal="center" vertical="center"/>
    </xf>
    <xf numFmtId="0" fontId="196" fillId="147" borderId="190" xfId="0" applyNumberFormat="true" applyFont="true" applyFill="true" applyBorder="true" applyAlignment="true" applyProtection="true">
      <alignment horizontal="center" vertical="center"/>
    </xf>
    <xf numFmtId="0" fontId="197" fillId="148" borderId="191" xfId="0" applyNumberFormat="true" applyFont="true" applyFill="true" applyBorder="true" applyAlignment="true" applyProtection="true">
      <alignment horizontal="center" vertical="center"/>
    </xf>
    <xf numFmtId="164" fontId="198" fillId="149" borderId="192" xfId="0" applyNumberFormat="true" applyFont="true" applyFill="true" applyBorder="true" applyAlignment="true" applyProtection="true">
      <alignment horizontal="center" vertical="center"/>
    </xf>
    <xf numFmtId="0" fontId="199" fillId="150" borderId="193" xfId="0" applyNumberFormat="true" applyFont="true" applyFill="true" applyBorder="true" applyAlignment="true" applyProtection="true">
      <alignment horizontal="center" vertical="center"/>
    </xf>
    <xf numFmtId="0" fontId="200" fillId="151" borderId="194" xfId="0" applyNumberFormat="true" applyFont="true" applyFill="true" applyBorder="true" applyAlignment="true" applyProtection="true">
      <alignment horizontal="center" vertical="center"/>
    </xf>
    <xf numFmtId="0" fontId="201" fillId="152" borderId="195" xfId="0" applyNumberFormat="true" applyFont="true" applyFill="true" applyBorder="true" applyAlignment="true" applyProtection="true">
      <alignment horizontal="center" vertical="center"/>
    </xf>
    <xf numFmtId="0" fontId="202" fillId="153" borderId="196" xfId="0" applyNumberFormat="true" applyFont="true" applyFill="true" applyBorder="true" applyAlignment="true" applyProtection="true">
      <alignment horizontal="center" vertical="center"/>
    </xf>
    <xf numFmtId="164" fontId="203" fillId="154" borderId="197" xfId="0" applyNumberFormat="true" applyFont="true" applyFill="true" applyBorder="true" applyAlignment="true" applyProtection="true">
      <alignment horizontal="center" vertical="center"/>
    </xf>
    <xf numFmtId="0" fontId="204" fillId="155" borderId="198" xfId="0" applyNumberFormat="true" applyFont="true" applyFill="true" applyBorder="true" applyAlignment="true" applyProtection="true">
      <alignment horizontal="center" vertical="center"/>
    </xf>
    <xf numFmtId="0" fontId="205" fillId="156" borderId="199" xfId="0" applyNumberFormat="true" applyFont="true" applyFill="true" applyBorder="true" applyAlignment="true" applyProtection="true">
      <alignment horizontal="center" vertical="center"/>
    </xf>
    <xf numFmtId="0" fontId="206" fillId="157" borderId="200" xfId="0" applyNumberFormat="true" applyFont="true" applyFill="true" applyBorder="true" applyAlignment="true" applyProtection="true">
      <alignment horizontal="center" vertical="center"/>
    </xf>
    <xf numFmtId="0" fontId="207" fillId="158" borderId="201" xfId="0" applyNumberFormat="true" applyFont="true" applyFill="true" applyBorder="true" applyAlignment="true" applyProtection="true">
      <alignment horizontal="center" vertical="center"/>
    </xf>
    <xf numFmtId="164" fontId="208" fillId="159" borderId="202" xfId="0" applyNumberFormat="true" applyFont="true" applyFill="true" applyBorder="true" applyAlignment="true" applyProtection="true">
      <alignment horizontal="center" vertical="center"/>
    </xf>
    <xf numFmtId="0" fontId="209" fillId="160" borderId="203" xfId="0" applyNumberFormat="true" applyFont="true" applyFill="true" applyBorder="true" applyAlignment="true" applyProtection="true">
      <alignment horizontal="center" vertical="center"/>
    </xf>
    <xf numFmtId="0" fontId="210" fillId="161" borderId="204" xfId="0" applyNumberFormat="true" applyFont="true" applyFill="true" applyBorder="true" applyAlignment="true" applyProtection="true">
      <alignment horizontal="center" vertical="center"/>
    </xf>
    <xf numFmtId="0" fontId="211" fillId="162" borderId="205" xfId="0" applyNumberFormat="true" applyFont="true" applyFill="true" applyBorder="true" applyAlignment="true" applyProtection="true">
      <alignment horizontal="center" vertical="center"/>
    </xf>
    <xf numFmtId="0" fontId="212" fillId="163" borderId="206" xfId="0" applyNumberFormat="true" applyFont="true" applyFill="true" applyBorder="true" applyAlignment="true" applyProtection="true">
      <alignment horizontal="center" vertical="center"/>
    </xf>
    <xf numFmtId="164" fontId="213" fillId="164" borderId="207" xfId="0" applyNumberFormat="true" applyFont="true" applyFill="true" applyBorder="true" applyAlignment="true" applyProtection="true">
      <alignment horizontal="center" vertical="center"/>
    </xf>
    <xf numFmtId="0" fontId="214" fillId="165" borderId="208" xfId="0" applyNumberFormat="true" applyFont="true" applyFill="true" applyBorder="true" applyAlignment="true" applyProtection="true">
      <alignment horizontal="center" vertical="center"/>
    </xf>
    <xf numFmtId="0" fontId="215" fillId="166" borderId="209" xfId="0" applyNumberFormat="true" applyFont="true" applyFill="true" applyBorder="true" applyAlignment="true" applyProtection="true">
      <alignment horizontal="center" vertical="center"/>
    </xf>
    <xf numFmtId="0" fontId="216" fillId="167" borderId="210" xfId="0" applyNumberFormat="true" applyFont="true" applyFill="true" applyBorder="true" applyAlignment="true" applyProtection="true">
      <alignment horizontal="center" vertical="center"/>
    </xf>
    <xf numFmtId="0" fontId="217" fillId="168" borderId="211" xfId="0" applyNumberFormat="true" applyFont="true" applyFill="true" applyBorder="true" applyAlignment="true" applyProtection="true">
      <alignment horizontal="center" vertical="center"/>
    </xf>
    <xf numFmtId="164" fontId="218" fillId="169" borderId="212" xfId="0" applyNumberFormat="true" applyFont="true" applyFill="true" applyBorder="true" applyAlignment="true" applyProtection="true">
      <alignment horizontal="center" vertical="center"/>
    </xf>
    <xf numFmtId="0" fontId="219" fillId="170" borderId="213" xfId="0" applyNumberFormat="true" applyFont="true" applyFill="true" applyBorder="true" applyAlignment="true" applyProtection="true">
      <alignment horizontal="center" vertical="center"/>
    </xf>
    <xf numFmtId="0" fontId="220" fillId="171" borderId="214" xfId="0" applyNumberFormat="true" applyFont="true" applyFill="true" applyBorder="true" applyAlignment="true" applyProtection="true">
      <alignment horizontal="center" vertical="center"/>
    </xf>
    <xf numFmtId="0" fontId="221" fillId="172" borderId="215" xfId="0" applyNumberFormat="true" applyFont="true" applyFill="true" applyBorder="true" applyAlignment="true" applyProtection="true">
      <alignment horizontal="center" vertical="center"/>
    </xf>
    <xf numFmtId="0" fontId="222" fillId="173" borderId="216" xfId="0" applyNumberFormat="true" applyFont="true" applyFill="true" applyBorder="true" applyAlignment="true" applyProtection="true">
      <alignment horizontal="center" vertical="center"/>
    </xf>
    <xf numFmtId="164" fontId="223" fillId="174" borderId="217" xfId="0" applyNumberFormat="true" applyFont="true" applyFill="true" applyBorder="true" applyAlignment="true" applyProtection="true">
      <alignment horizontal="center" vertical="center"/>
    </xf>
    <xf numFmtId="0" fontId="224" fillId="175" borderId="218" xfId="0" applyNumberFormat="true" applyFont="true" applyFill="true" applyBorder="true" applyAlignment="true" applyProtection="true">
      <alignment horizontal="center" vertical="center"/>
    </xf>
    <xf numFmtId="0" fontId="225" fillId="176" borderId="219" xfId="0" applyNumberFormat="true" applyFont="true" applyFill="true" applyBorder="true" applyAlignment="true" applyProtection="true">
      <alignment horizontal="center" vertical="center"/>
    </xf>
    <xf numFmtId="0" fontId="226" fillId="177" borderId="220" xfId="0" applyNumberFormat="true" applyFont="true" applyFill="true" applyBorder="true" applyAlignment="true" applyProtection="true">
      <alignment horizontal="center" vertical="center"/>
    </xf>
    <xf numFmtId="0" fontId="227" fillId="178" borderId="221" xfId="0" applyNumberFormat="true" applyFont="true" applyFill="true" applyBorder="true" applyAlignment="true" applyProtection="true">
      <alignment horizontal="center" vertical="center"/>
    </xf>
    <xf numFmtId="164" fontId="228" fillId="179" borderId="222" xfId="0" applyNumberFormat="true" applyFont="true" applyFill="true" applyBorder="true" applyAlignment="true" applyProtection="true">
      <alignment horizontal="center" vertical="center"/>
    </xf>
    <xf numFmtId="0" fontId="229" fillId="180" borderId="223" xfId="0" applyNumberFormat="true" applyFont="true" applyFill="true" applyBorder="true" applyAlignment="true" applyProtection="true">
      <alignment horizontal="center" vertical="center"/>
    </xf>
    <xf numFmtId="0" fontId="230" fillId="181" borderId="224" xfId="0" applyNumberFormat="true" applyFont="true" applyFill="true" applyBorder="true" applyAlignment="true" applyProtection="true">
      <alignment horizontal="center" vertical="center"/>
    </xf>
    <xf numFmtId="0" fontId="231" fillId="182" borderId="225" xfId="0" applyNumberFormat="true" applyFont="true" applyFill="true" applyBorder="true" applyAlignment="true" applyProtection="true">
      <alignment horizontal="center" vertical="center"/>
    </xf>
    <xf numFmtId="0" fontId="232" fillId="183" borderId="226" xfId="0" applyNumberFormat="true" applyFont="true" applyFill="true" applyBorder="true" applyAlignment="true" applyProtection="true">
      <alignment horizontal="center" vertical="center"/>
    </xf>
    <xf numFmtId="164" fontId="233" fillId="184" borderId="227" xfId="0" applyNumberFormat="true" applyFont="true" applyFill="true" applyBorder="true" applyAlignment="true" applyProtection="true">
      <alignment horizontal="center" vertical="center"/>
    </xf>
    <xf numFmtId="0" fontId="234" fillId="185" borderId="228" xfId="0" applyNumberFormat="true" applyFont="true" applyFill="true" applyBorder="true" applyAlignment="true" applyProtection="true">
      <alignment horizontal="center" vertical="center"/>
    </xf>
    <xf numFmtId="0" fontId="235" fillId="186" borderId="229" xfId="0" applyNumberFormat="true" applyFont="true" applyFill="true" applyBorder="true" applyAlignment="true" applyProtection="true">
      <alignment horizontal="center" vertical="center"/>
    </xf>
    <xf numFmtId="0" fontId="236" fillId="187" borderId="230" xfId="0" applyNumberFormat="true" applyFont="true" applyFill="true" applyBorder="true" applyAlignment="true" applyProtection="true">
      <alignment horizontal="center" vertical="center"/>
    </xf>
    <xf numFmtId="0" fontId="237" fillId="188" borderId="231" xfId="0" applyNumberFormat="true" applyFont="true" applyFill="true" applyBorder="true" applyAlignment="true" applyProtection="true">
      <alignment horizontal="center" vertical="center"/>
    </xf>
    <xf numFmtId="164" fontId="238" fillId="189" borderId="232" xfId="0" applyNumberFormat="true" applyFont="true" applyFill="true" applyBorder="true" applyAlignment="true" applyProtection="true">
      <alignment horizontal="center" vertical="center"/>
    </xf>
    <xf numFmtId="0" fontId="239" fillId="190" borderId="233" xfId="0" applyNumberFormat="true" applyFont="true" applyFill="true" applyBorder="true" applyAlignment="true" applyProtection="true">
      <alignment horizontal="center" vertical="center"/>
    </xf>
    <xf numFmtId="0" fontId="240" fillId="191" borderId="234" xfId="0" applyNumberFormat="true" applyFont="true" applyFill="true" applyBorder="true" applyAlignment="true" applyProtection="true">
      <alignment horizontal="center" vertical="center"/>
    </xf>
    <xf numFmtId="0" fontId="241" fillId="192" borderId="235" xfId="0" applyNumberFormat="true" applyFont="true" applyFill="true" applyBorder="true" applyAlignment="true" applyProtection="true">
      <alignment horizontal="center" vertic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7" fillId="2" borderId="91" xfId="20" applyFont="true" applyFill="true"/>
    <xf numFmtId="0" fontId="26" fillId="2" borderId="91" xfId="20" applyFont="true" applyFill="true"/>
    <xf numFmtId="0" fontId="78" fillId="2" borderId="91" xfId="20" applyFont="true" applyFill="true"/>
    <xf numFmtId="0" fontId="63"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1"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1"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2" fillId="42" borderId="91" xfId="22" applyFont="true" applyFill="true" applyAlignment="true">
      <alignment horizontal="left" vertical="center" wrapText="true"/>
    </xf>
    <xf numFmtId="0" fontId="242" fillId="43" borderId="236" xfId="22" applyFont="true" applyFill="true" applyBorder="true" applyAlignment="true">
      <alignment horizontal="left" vertical="center" wrapText="true"/>
    </xf>
    <xf numFmtId="0" fontId="242" fillId="43" borderId="91" xfId="22" applyFont="true" applyFill="true" applyAlignment="true">
      <alignment horizontal="left" vertical="center" wrapText="true"/>
    </xf>
    <xf numFmtId="0" fontId="242"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3"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4"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D0FB-4E8F-AF47-19653CE4C5F0}"/>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0FB-4E8F-AF47-19653CE4C5F0}"/>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0FB-4E8F-AF47-19653CE4C5F0}"/>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0FB-4E8F-AF47-19653CE4C5F0}"/>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0FB-4E8F-AF47-19653CE4C5F0}"/>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0FB-4E8F-AF47-19653CE4C5F0}"/>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0FB-4E8F-AF47-19653CE4C5F0}"/>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D0FB-4E8F-AF47-19653CE4C5F0}"/>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D0FB-4E8F-AF47-19653CE4C5F0}"/>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D0FB-4E8F-AF47-19653CE4C5F0}"/>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EE1-47C0-ABEF-BA7621E74EC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EE1-47C0-ABEF-BA7621E74E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EE1-47C0-ABEF-BA7621E74EC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EE1-47C0-ABEF-BA7621E74EC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EE1-47C0-ABEF-BA7621E74EC4}"/>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DD1-491C-B943-88F65C6A20E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D1-491C-B943-88F65C6A20E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49-42F4-8483-43C3116D2C9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70F-4D95-9C32-427966012D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F1F-4611-9089-4DAE0F395ED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1F-4611-9089-4DAE0F395ED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EE1-47C0-ABEF-BA7621E74EC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EE1-47C0-ABEF-BA7621E74EC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EE1-47C0-ABEF-BA7621E74EC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EE1-47C0-ABEF-BA7621E74EC4}"/>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DD1-491C-B943-88F65C6A20E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DD1-491C-B943-88F65C6A20E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49-42F4-8483-43C3116D2C9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70F-4D95-9C32-427966012D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E1-47C0-ABEF-BA7621E74EC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E1-47C0-ABEF-BA7621E74E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E1-47C0-ABEF-BA7621E74EC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E1-47C0-ABEF-BA7621E74EC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E1-47C0-ABEF-BA7621E74EC4}"/>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DD1-491C-B943-88F65C6A20E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DD1-491C-B943-88F65C6A20E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E49-42F4-8483-43C3116D2C9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0F-4D95-9C32-427966012D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389059712"/>
        <c:axId val="75113984"/>
      </c:scatterChart>
      <c:valAx>
        <c:axId val="3890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3984"/>
        <c:crosses val="autoZero"/>
        <c:crossBetween val="midCat"/>
        <c:majorUnit val="5"/>
      </c:valAx>
      <c:valAx>
        <c:axId val="75113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597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A30-46C2-AFB7-102CA0800C2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A30-46C2-AFB7-102CA0800C2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A30-46C2-AFB7-102CA0800C2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A30-46C2-AFB7-102CA0800C2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A30-46C2-AFB7-102CA0800C29}"/>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50-4989-8B47-7C1AA7837F3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50-4989-8B47-7C1AA7837F3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BA-4D1C-8743-A3A88160C0D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6AA-4D6C-928E-82BDA04EE4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A30-46C2-AFB7-102CA0800C2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A30-46C2-AFB7-102CA0800C2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A30-46C2-AFB7-102CA0800C2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A30-46C2-AFB7-102CA0800C29}"/>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A50-4989-8B47-7C1AA7837F3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A50-4989-8B47-7C1AA7837F3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BA-4D1C-8743-A3A88160C0D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AA-4D6C-928E-82BDA04EE4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A30-46C2-AFB7-102CA0800C2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30-46C2-AFB7-102CA0800C2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30-46C2-AFB7-102CA0800C2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30-46C2-AFB7-102CA0800C2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A30-46C2-AFB7-102CA0800C29}"/>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50-4989-8B47-7C1AA7837F3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50-4989-8B47-7C1AA7837F3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BA-4D1C-8743-A3A88160C0D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6AA-4D6C-928E-82BDA04EE4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52768"/>
        <c:axId val="75154560"/>
      </c:scatterChart>
      <c:valAx>
        <c:axId val="751527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4560"/>
        <c:crosses val="autoZero"/>
        <c:crossBetween val="midCat"/>
        <c:majorUnit val="5"/>
      </c:valAx>
      <c:valAx>
        <c:axId val="751545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276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86D-4A29-8266-B30A297264F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86D-4A29-8266-B30A297264F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86D-4A29-8266-B30A297264F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86D-4A29-8266-B30A297264F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86D-4A29-8266-B30A297264F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815-479F-BE0B-EAF9E111029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15-479F-BE0B-EAF9E111029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58-4F54-BB4E-B2600D5957B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707-417B-ACBD-9F2FDBDF80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86D-4A29-8266-B30A297264F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86D-4A29-8266-B30A297264F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86D-4A29-8266-B30A297264F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86D-4A29-8266-B30A297264F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15-479F-BE0B-EAF9E111029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815-479F-BE0B-EAF9E111029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58-4F54-BB4E-B2600D5957B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707-417B-ACBD-9F2FDBDF80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6D-4A29-8266-B30A297264F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6D-4A29-8266-B30A297264F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6D-4A29-8266-B30A297264F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86D-4A29-8266-B30A297264F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86D-4A29-8266-B30A297264F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15-479F-BE0B-EAF9E111029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15-479F-BE0B-EAF9E111029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F58-4F54-BB4E-B2600D5957B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707-417B-ACBD-9F2FDBDF80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672512"/>
        <c:axId val="84674048"/>
      </c:scatterChart>
      <c:valAx>
        <c:axId val="846725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4048"/>
        <c:crosses val="autoZero"/>
        <c:crossBetween val="midCat"/>
        <c:majorUnit val="5"/>
      </c:valAx>
      <c:valAx>
        <c:axId val="846740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25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EC-4DB7-B11C-B38FDDEE61C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EC-4DB7-B11C-B38FDDEE61C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EEC-4DB7-B11C-B38FDDEE61C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EEC-4DB7-B11C-B38FDDEE61C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EEC-4DB7-B11C-B38FDDEE61C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0B2-4D03-ADE1-16EA86E19AE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B2-4D03-ADE1-16EA86E19AE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2A-4936-A6D6-63919073154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4B-4D9D-8A41-C680E23EEC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EEC-4DB7-B11C-B38FDDEE61C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EEC-4DB7-B11C-B38FDDEE61C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EEC-4DB7-B11C-B38FDDEE61C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EEC-4DB7-B11C-B38FDDEE61C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B2-4D03-ADE1-16EA86E19AE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0B2-4D03-ADE1-16EA86E19AE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2A-4936-A6D6-63919073154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54B-4D9D-8A41-C680E23EEC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EEC-4DB7-B11C-B38FDDEE61C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EEC-4DB7-B11C-B38FDDEE61C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EC-4DB7-B11C-B38FDDEE61C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EC-4DB7-B11C-B38FDDEE61C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EC-4DB7-B11C-B38FDDEE61C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0B2-4D03-ADE1-16EA86E19AE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0B2-4D03-ADE1-16EA86E19AE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2A-4936-A6D6-63919073154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4B-4D9D-8A41-C680E23EEC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733312"/>
        <c:axId val="84808832"/>
      </c:scatterChart>
      <c:valAx>
        <c:axId val="8473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08832"/>
        <c:crosses val="autoZero"/>
        <c:crossBetween val="midCat"/>
        <c:majorUnit val="5"/>
      </c:valAx>
      <c:valAx>
        <c:axId val="8480883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3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ECB-4477-81ED-C0710A1A253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ECB-4477-81ED-C0710A1A253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ECB-4477-81ED-C0710A1A253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ECB-4477-81ED-C0710A1A253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ECB-4477-81ED-C0710A1A2534}"/>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D8-4A71-908B-3275618EB37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D8-4A71-908B-3275618EB37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54-4E02-807A-4A522651D24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394-4205-BB30-8F3160726B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ECB-4477-81ED-C0710A1A253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ECB-4477-81ED-C0710A1A253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ECB-4477-81ED-C0710A1A253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ECB-4477-81ED-C0710A1A2534}"/>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8D8-4A71-908B-3275618EB37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8D8-4A71-908B-3275618EB37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54-4E02-807A-4A522651D24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394-4205-BB30-8F3160726B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ECB-4477-81ED-C0710A1A253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CB-4477-81ED-C0710A1A253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CB-4477-81ED-C0710A1A253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ECB-4477-81ED-C0710A1A253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ECB-4477-81ED-C0710A1A2534}"/>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D8-4A71-908B-3275618EB37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D8-4A71-908B-3275618EB37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54-4E02-807A-4A522651D24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394-4205-BB30-8F3160726B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39808"/>
        <c:axId val="84845696"/>
      </c:scatterChart>
      <c:valAx>
        <c:axId val="84839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5696"/>
        <c:crosses val="autoZero"/>
        <c:crossBetween val="midCat"/>
        <c:majorUnit val="5"/>
      </c:valAx>
      <c:valAx>
        <c:axId val="8484569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98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80-4195-B2CA-614E9ADFCF4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E80-4195-B2CA-614E9ADFCF4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E80-4195-B2CA-614E9ADFCF4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E80-4195-B2CA-614E9ADFCF4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251-43CE-AD6C-5A2AB4BA46E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251-43CE-AD6C-5A2AB4BA46E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48-4660-ACF1-688BB4A8AE1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C1D-418E-9261-1B9E25305A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E80-4195-B2CA-614E9ADFCF4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E80-4195-B2CA-614E9ADFCF4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E80-4195-B2CA-614E9ADFCF4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E80-4195-B2CA-614E9ADFCF4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251-43CE-AD6C-5A2AB4BA46E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251-43CE-AD6C-5A2AB4BA46E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48-4660-ACF1-688BB4A8AE1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C1D-418E-9261-1B9E25305A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80-4195-B2CA-614E9ADFCF4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80-4195-B2CA-614E9ADFCF4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E80-4195-B2CA-614E9ADFCF4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E80-4195-B2CA-614E9ADFCF4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80-4195-B2CA-614E9ADFCF4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51-43CE-AD6C-5A2AB4BA46E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51-43CE-AD6C-5A2AB4BA46E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B48-4660-ACF1-688BB4A8AE1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C1D-418E-9261-1B9E25305A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28576"/>
        <c:axId val="85530112"/>
      </c:scatterChart>
      <c:valAx>
        <c:axId val="855285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30112"/>
        <c:crosses val="autoZero"/>
        <c:crossBetween val="midCat"/>
        <c:majorUnit val="5"/>
      </c:valAx>
      <c:valAx>
        <c:axId val="8553011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857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C0D-4C39-BC69-AF8B20534D5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C0D-4C39-BC69-AF8B20534D5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C0D-4C39-BC69-AF8B20534D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C0D-4C39-BC69-AF8B20534D5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C0D-4C39-BC69-AF8B20534D59}"/>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4F2-4BE8-820D-5DDCBB88545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4F2-4BE8-820D-5DDCBB88545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93-470C-8519-3A2654E2C47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EB2-44B4-8340-B2F6D133F7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C0D-4C39-BC69-AF8B20534D5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C0D-4C39-BC69-AF8B20534D5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C0D-4C39-BC69-AF8B20534D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C0D-4C39-BC69-AF8B20534D5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C0D-4C39-BC69-AF8B20534D59}"/>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4F2-4BE8-820D-5DDCBB88545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4F2-4BE8-820D-5DDCBB88545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93-470C-8519-3A2654E2C47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EB2-44B4-8340-B2F6D133F7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C0D-4C39-BC69-AF8B20534D5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C0D-4C39-BC69-AF8B20534D5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C0D-4C39-BC69-AF8B20534D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C0D-4C39-BC69-AF8B20534D5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C0D-4C39-BC69-AF8B20534D59}"/>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4F2-4BE8-820D-5DDCBB88545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4F2-4BE8-820D-5DDCBB88545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493-470C-8519-3A2654E2C47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EB2-44B4-8340-B2F6D133F7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37760"/>
        <c:axId val="85647744"/>
      </c:scatterChart>
      <c:valAx>
        <c:axId val="85637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7744"/>
        <c:crosses val="autoZero"/>
        <c:crossBetween val="midCat"/>
        <c:majorUnit val="5"/>
      </c:valAx>
      <c:valAx>
        <c:axId val="856477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776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1F6-46B0-B4A2-C095BC85107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1F6-46B0-B4A2-C095BC85107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1F6-46B0-B4A2-C095BC85107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1F6-46B0-B4A2-C095BC851073}"/>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D8F-4039-BCF2-ADB098F3EA6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D8F-4039-BCF2-ADB098F3EA6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9DC-4609-8F7E-F1D904196A0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668-4778-89C2-1B73D1BCAE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1F6-46B0-B4A2-C095BC85107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1F6-46B0-B4A2-C095BC85107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1F6-46B0-B4A2-C095BC85107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1F6-46B0-B4A2-C095BC85107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1F6-46B0-B4A2-C095BC851073}"/>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D8F-4039-BCF2-ADB098F3EA6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D8F-4039-BCF2-ADB098F3EA6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DC-4609-8F7E-F1D904196A0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668-4778-89C2-1B73D1BCAE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F6-46B0-B4A2-C095BC85107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1F6-46B0-B4A2-C095BC85107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1F6-46B0-B4A2-C095BC85107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1F6-46B0-B4A2-C095BC851073}"/>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8F-4039-BCF2-ADB098F3EA6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8F-4039-BCF2-ADB098F3EA6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DC-4609-8F7E-F1D904196A0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668-4778-89C2-1B73D1BCAE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52160"/>
        <c:axId val="85853696"/>
      </c:scatterChart>
      <c:valAx>
        <c:axId val="858521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3696"/>
        <c:crosses val="autoZero"/>
        <c:crossBetween val="midCat"/>
        <c:majorUnit val="5"/>
      </c:valAx>
      <c:valAx>
        <c:axId val="858536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21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2EA-451B-8967-50A7149B3C1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2EA-451B-8967-50A7149B3C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2EA-451B-8967-50A7149B3C1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2EA-451B-8967-50A7149B3C19}"/>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281-41B5-A91A-CCFB225CC1E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281-41B5-A91A-CCFB225CC1E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A07-445B-BC7F-313D2678FEE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FFA-4A7B-9086-1E0EB196F7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2EA-451B-8967-50A7149B3C1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EA-451B-8967-50A7149B3C1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2EA-451B-8967-50A7149B3C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2EA-451B-8967-50A7149B3C1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2EA-451B-8967-50A7149B3C19}"/>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281-41B5-A91A-CCFB225CC1E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281-41B5-A91A-CCFB225CC1E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07-445B-BC7F-313D2678FEE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FFA-4A7B-9086-1E0EB196F7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EA-451B-8967-50A7149B3C1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EA-451B-8967-50A7149B3C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EA-451B-8967-50A7149B3C1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EA-451B-8967-50A7149B3C19}"/>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81-41B5-A91A-CCFB225CC1E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81-41B5-A91A-CCFB225CC1E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07-445B-BC7F-313D2678FEE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FA-4A7B-9086-1E0EB196F7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A60-44BA-90C1-74B8AD35173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A60-44BA-90C1-74B8AD35173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A60-44BA-90C1-74B8AD35173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A60-44BA-90C1-74B8AD35173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0CE-4F47-A4F3-D95EA9EA81D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0CE-4F47-A4F3-D95EA9EA81D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36-45FA-AC70-4E9F70AF4DC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6D6-43C1-9224-98F8CA2AC8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60-44BA-90C1-74B8AD35173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60-44BA-90C1-74B8AD35173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A60-44BA-90C1-74B8AD35173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A60-44BA-90C1-74B8AD35173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A60-44BA-90C1-74B8AD35173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CE-4F47-A4F3-D95EA9EA81D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CE-4F47-A4F3-D95EA9EA81D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36-45FA-AC70-4E9F70AF4DC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6D6-43C1-9224-98F8CA2AC8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60-44BA-90C1-74B8AD35173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60-44BA-90C1-74B8AD35173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60-44BA-90C1-74B8AD35173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60-44BA-90C1-74B8AD35173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0CE-4F47-A4F3-D95EA9EA81D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CE-4F47-A4F3-D95EA9EA81D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36-45FA-AC70-4E9F70AF4DC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6D6-43C1-9224-98F8CA2AC8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16480"/>
        <c:axId val="86518016"/>
      </c:scatterChart>
      <c:valAx>
        <c:axId val="86516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18016"/>
        <c:crosses val="autoZero"/>
        <c:crossBetween val="midCat"/>
        <c:majorUnit val="5"/>
      </c:valAx>
      <c:valAx>
        <c:axId val="865180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164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93D3-4F79-B1E2-72943EAAB1A7}"/>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93D3-4F79-B1E2-72943EAAB1A7}"/>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93D3-4F79-B1E2-72943EAAB1A7}"/>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93D3-4F79-B1E2-72943EAAB1A7}"/>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93D3-4F79-B1E2-72943EAAB1A7}"/>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C8C-468F-B901-E1B190282D3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C8C-468F-B901-E1B190282D3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C8C-468F-B901-E1B190282D3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C8C-468F-B901-E1B190282D3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B54-4174-BE1B-D662DD84082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B54-4174-BE1B-D662DD84082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9CF-438A-80AE-3C084C3E961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D6C-428D-A258-787F7CB8F7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C8C-468F-B901-E1B190282D3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C8C-468F-B901-E1B190282D3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C8C-468F-B901-E1B190282D3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C8C-468F-B901-E1B190282D3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C8C-468F-B901-E1B190282D3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B54-4174-BE1B-D662DD84082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B54-4174-BE1B-D662DD84082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9CF-438A-80AE-3C084C3E961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D6C-428D-A258-787F7CB8F7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C8C-468F-B901-E1B190282D3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C8C-468F-B901-E1B190282D3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C8C-468F-B901-E1B190282D3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C8C-468F-B901-E1B190282D3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B54-4174-BE1B-D662DD84082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B54-4174-BE1B-D662DD84082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CF-438A-80AE-3C084C3E961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D6C-428D-A258-787F7CB8F7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39776"/>
        <c:axId val="89341312"/>
      </c:scatterChart>
      <c:valAx>
        <c:axId val="893397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1312"/>
        <c:crosses val="autoZero"/>
        <c:crossBetween val="midCat"/>
        <c:majorUnit val="5"/>
      </c:valAx>
      <c:valAx>
        <c:axId val="893413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977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E82-4165-BBCB-6B583156FC3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E82-4165-BBCB-6B583156FC3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E82-4165-BBCB-6B583156FC3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E82-4165-BBCB-6B583156FC3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BA9-4605-8ED0-C46C678A1CF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BA9-4605-8ED0-C46C678A1CF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D63-40ED-A68B-2C8EF925ED0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F3D-4781-92FC-97DA67C53A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E82-4165-BBCB-6B583156FC3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E82-4165-BBCB-6B583156FC3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E82-4165-BBCB-6B583156FC3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E82-4165-BBCB-6B583156FC3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E82-4165-BBCB-6B583156FC3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A9-4605-8ED0-C46C678A1CF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BA9-4605-8ED0-C46C678A1CF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63-40ED-A68B-2C8EF925ED0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F3D-4781-92FC-97DA67C53A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82-4165-BBCB-6B583156FC3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82-4165-BBCB-6B583156FC3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82-4165-BBCB-6B583156FC3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82-4165-BBCB-6B583156FC3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A9-4605-8ED0-C46C678A1CF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A9-4605-8ED0-C46C678A1CF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63-40ED-A68B-2C8EF925ED0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F3D-4781-92FC-97DA67C53A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63136"/>
        <c:axId val="89964928"/>
      </c:scatterChart>
      <c:valAx>
        <c:axId val="89963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4928"/>
        <c:crosses val="autoZero"/>
        <c:crossBetween val="midCat"/>
        <c:majorUnit val="5"/>
      </c:valAx>
      <c:valAx>
        <c:axId val="899649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31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1CAA-4B07-BEC2-1E65FCD31DAC}"/>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1CAA-4B07-BEC2-1E65FCD31DAC}"/>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1CAA-4B07-BEC2-1E65FCD31DAC}"/>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1CAA-4B07-BEC2-1E65FCD31DAC}"/>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F41-41A4-8BD1-A5BDF8FC6FD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F41-41A4-8BD1-A5BDF8FC6FD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F41-41A4-8BD1-A5BDF8FC6FD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F41-41A4-8BD1-A5BDF8FC6FD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41-41A4-8BD1-A5BDF8FC6FD6}"/>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B89-422F-BBD7-28234E5BFBE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B89-422F-BBD7-28234E5BFBE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C87-4EA9-A8E2-5ACBA2A94F7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B5-4CD0-B862-03D21CEE84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100</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89-422F-BBD7-28234E5BFBE8}"/>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89-422F-BBD7-28234E5BFBE8}"/>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C87-4EA9-A8E2-5ACBA2A94F7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B5-4CD0-B862-03D21CEE848F}"/>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100</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41-41A4-8BD1-A5BDF8FC6FD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F41-41A4-8BD1-A5BDF8FC6FD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F41-41A4-8BD1-A5BDF8FC6FD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F41-41A4-8BD1-A5BDF8FC6FD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F41-41A4-8BD1-A5BDF8FC6FD6}"/>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89-422F-BBD7-28234E5BFBE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89-422F-BBD7-28234E5BFBE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C87-4EA9-A8E2-5ACBA2A94F7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5B5-4CD0-B862-03D21CEE84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100</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293760"/>
        <c:axId val="90468736"/>
      </c:scatterChart>
      <c:valAx>
        <c:axId val="90293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8736"/>
        <c:crosses val="autoZero"/>
        <c:crossBetween val="midCat"/>
        <c:majorUnit val="5"/>
      </c:valAx>
      <c:valAx>
        <c:axId val="904687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29376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6D-4C75-A453-7E41B931397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36D-4C75-A453-7E41B931397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36D-4C75-A453-7E41B931397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36D-4C75-A453-7E41B931397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36D-4C75-A453-7E41B931397A}"/>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AD-4787-AF3E-64ADB30254C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AD-4787-AF3E-64ADB30254C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95E-4025-AA02-B2BAB591461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DA3-41D1-8D8B-3A9DC0F09A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36D-4C75-A453-7E41B931397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36D-4C75-A453-7E41B931397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36D-4C75-A453-7E41B931397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36D-4C75-A453-7E41B931397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36D-4C75-A453-7E41B931397A}"/>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AD-4787-AF3E-64ADB30254C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AD-4787-AF3E-64ADB30254C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5E-4025-AA02-B2BAB591461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DA3-41D1-8D8B-3A9DC0F09A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36D-4C75-A453-7E41B931397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36D-4C75-A453-7E41B931397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36D-4C75-A453-7E41B931397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36D-4C75-A453-7E41B931397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6D-4C75-A453-7E41B931397A}"/>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BAD-4787-AF3E-64ADB30254C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BAD-4787-AF3E-64ADB30254C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95E-4025-AA02-B2BAB591461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DA3-41D1-8D8B-3A9DC0F09A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99037184"/>
        <c:axId val="99070720"/>
      </c:scatterChart>
      <c:valAx>
        <c:axId val="990371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70720"/>
        <c:crosses val="autoZero"/>
        <c:crossBetween val="midCat"/>
        <c:majorUnit val="5"/>
      </c:valAx>
      <c:valAx>
        <c:axId val="990707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371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13-415A-A20F-9BE2F107607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13-415A-A20F-9BE2F107607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13-415A-A20F-9BE2F107607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413-415A-A20F-9BE2F107607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413-415A-A20F-9BE2F107607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E5-4493-8B60-51932FC7B0B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E5-4493-8B60-51932FC7B0B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B5D-4360-8B18-022E08C21A5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F4-45F4-B7DE-29F304E27C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413-415A-A20F-9BE2F107607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413-415A-A20F-9BE2F107607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413-415A-A20F-9BE2F107607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413-415A-A20F-9BE2F107607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413-415A-A20F-9BE2F107607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E5-4493-8B60-51932FC7B0B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E5-4493-8B60-51932FC7B0B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B5D-4360-8B18-022E08C21A5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BF4-45F4-B7DE-29F304E27C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413-415A-A20F-9BE2F107607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413-415A-A20F-9BE2F107607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13-415A-A20F-9BE2F107607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13-415A-A20F-9BE2F107607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13-415A-A20F-9BE2F1076078}"/>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FE5-4493-8B60-51932FC7B0B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E5-4493-8B60-51932FC7B0B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B5D-4360-8B18-022E08C21A5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F4-45F4-B7DE-29F304E27C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4417024"/>
        <c:axId val="135475584"/>
      </c:scatterChart>
      <c:valAx>
        <c:axId val="1344170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5584"/>
        <c:crosses val="autoZero"/>
        <c:crossBetween val="midCat"/>
        <c:majorUnit val="5"/>
      </c:valAx>
      <c:valAx>
        <c:axId val="1354755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4170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772-4492-A756-EE6A2F67BC9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772-4492-A756-EE6A2F67BC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72-4492-A756-EE6A2F67BC9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72-4492-A756-EE6A2F67BC9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72-4492-A756-EE6A2F67BC90}"/>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4FF-4636-9383-DA2F8188057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4FF-4636-9383-DA2F8188057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884-480D-B0B3-FA1963C835B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FC5-4378-AC33-9B9C1F9DD1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72-4492-A756-EE6A2F67BC9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772-4492-A756-EE6A2F67BC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772-4492-A756-EE6A2F67BC9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772-4492-A756-EE6A2F67BC9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772-4492-A756-EE6A2F67BC90}"/>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4FF-4636-9383-DA2F8188057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FF-4636-9383-DA2F8188057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884-480D-B0B3-FA1963C835B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FC5-4378-AC33-9B9C1F9DD1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100</c:v>
                </c:pt>
                <c:pt idx="6">
                  <c:v>100</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1057408"/>
        <c:axId val="162349824"/>
      </c:scatterChart>
      <c:valAx>
        <c:axId val="161057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824"/>
        <c:crosses val="autoZero"/>
        <c:crossBetween val="midCat"/>
        <c:majorUnit val="5"/>
      </c:valAx>
      <c:valAx>
        <c:axId val="1623498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740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C15-415B-97BA-CF366BA1336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C15-415B-97BA-CF366BA1336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C15-415B-97BA-CF366BA1336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C15-415B-97BA-CF366BA1336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C15-415B-97BA-CF366BA1336B}"/>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24-4C8B-870B-B245F9B9888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F24-4C8B-870B-B245F9B9888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110-450A-97BE-5B6D0B2729E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DF1-4234-8670-C678347712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C15-415B-97BA-CF366BA1336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C15-415B-97BA-CF366BA1336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C15-415B-97BA-CF366BA1336B}"/>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F24-4C8B-870B-B245F9B9888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F24-4C8B-870B-B245F9B9888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110-450A-97BE-5B6D0B2729E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DF1-4234-8670-C678347712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15-415B-97BA-CF366BA1336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15-415B-97BA-CF366BA1336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15-415B-97BA-CF366BA1336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C15-415B-97BA-CF366BA1336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C15-415B-97BA-CF366BA1336B}"/>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24-4C8B-870B-B245F9B9888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24-4C8B-870B-B245F9B9888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110-450A-97BE-5B6D0B2729E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DF1-4234-8670-C678347712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16821760"/>
        <c:axId val="216823296"/>
      </c:scatterChart>
      <c:valAx>
        <c:axId val="216821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3296"/>
        <c:crosses val="autoZero"/>
        <c:crossBetween val="midCat"/>
        <c:majorUnit val="5"/>
      </c:valAx>
      <c:valAx>
        <c:axId val="21682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17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6F4-43C0-B161-325A2F380D9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6F4-43C0-B161-325A2F380D9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6F4-43C0-B161-325A2F380D9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6F4-43C0-B161-325A2F380D9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6F4-43C0-B161-325A2F380D9B}"/>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30-49B1-ABE3-366455762D0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30-49B1-ABE3-366455762D0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E5-49B2-8A61-BD382F78204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27-4461-9200-2808C215216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6F4-43C0-B161-325A2F380D9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6F4-43C0-B161-325A2F380D9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6F4-43C0-B161-325A2F380D9B}"/>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D30-49B1-ABE3-366455762D0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D30-49B1-ABE3-366455762D0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E5-49B2-8A61-BD382F78204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627-4461-9200-2808C215216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6F4-43C0-B161-325A2F380D9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6F4-43C0-B161-325A2F380D9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6F4-43C0-B161-325A2F380D9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6F4-43C0-B161-325A2F380D9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6F4-43C0-B161-325A2F380D9B}"/>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30-49B1-ABE3-366455762D0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30-49B1-ABE3-366455762D0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E5-49B2-8A61-BD382F78204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627-4461-9200-2808C215216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2019</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54267136"/>
        <c:axId val="354268672"/>
      </c:scatterChart>
      <c:valAx>
        <c:axId val="354267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8672"/>
        <c:crosses val="autoZero"/>
        <c:crossBetween val="midCat"/>
        <c:majorUnit val="5"/>
      </c:valAx>
      <c:valAx>
        <c:axId val="3542686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71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E7BA1F9E-5920-4103-A2F9-6BEE5F77DD24}"/>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D158B153-D209-4F92-8445-4CE52AB04219}"/>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8AAD27C4-F1F7-4BBB-8F79-CB02B4801189}"/>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F1F941F6-DE0C-4CEC-B48C-286048BBC9C2}"/>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E0EA480F-E493-41B1-BFD3-52D903292D7C}"/>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276C9860-F851-4526-A548-0326C36173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C175623E-CC1E-4D25-B5C6-CC138151A4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AB549858-81BD-428C-B390-0CF5AB015A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87CEE5A0-3CD7-41FC-A3C1-5C2CDE4EE78B}"/>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07F4E981-83DE-410A-AEFC-2E569C6E8B06}"/>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289CEF10-9116-416B-9DD1-7B8DDB19476B}"/>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A53CCBFB-27C6-4676-BF73-ACAF21B65763}"/>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164CE1AA-569A-4A97-8560-2EF549D83B7F}"/>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279CC08E-87C2-4801-9522-3FBDEB0A04B0}"/>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D0152238-CF78-450A-A492-EA3A3146D6B0}"/>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BE35E-C536-4327-9188-08686FBDB5EC}">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2" customWidth="true"/>
    <col min="2" max="2" width="2.375" style="262" customWidth="true"/>
    <col min="3" max="3" width="58" style="262" customWidth="true"/>
    <col min="4" max="4" width="7.75" style="262" customWidth="true"/>
    <col min="5" max="16384" width="7.7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Spain</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255</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246</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50"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1"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2"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298" customFormat="true" ht="30" customHeight="true" x14ac:dyDescent="0.25">
      <c r="B1" s="317" t="s">
        <v>31</v>
      </c>
      <c r="C1" s="535" t="s">
        <v>220</v>
      </c>
      <c r="D1" s="304" t="s">
        <v>180</v>
      </c>
      <c r="E1" s="304"/>
      <c r="F1" s="304"/>
      <c r="G1" s="304"/>
      <c r="H1" s="304"/>
      <c r="I1" s="315"/>
      <c r="J1" s="296"/>
      <c r="K1" s="296"/>
      <c r="L1" s="317" t="s">
        <v>31</v>
      </c>
      <c r="M1" s="535" t="s">
        <v>221</v>
      </c>
      <c r="N1" s="304" t="s">
        <v>180</v>
      </c>
      <c r="O1" s="304"/>
      <c r="P1" s="304"/>
      <c r="Q1" s="304"/>
      <c r="R1" s="304"/>
      <c r="S1" s="315"/>
      <c r="T1" s="296"/>
      <c r="U1" s="296"/>
      <c r="V1" s="317" t="s">
        <v>31</v>
      </c>
      <c r="W1" s="535" t="s">
        <v>222</v>
      </c>
      <c r="X1" s="304" t="s">
        <v>180</v>
      </c>
      <c r="Y1" s="304"/>
      <c r="Z1" s="304"/>
      <c r="AA1" s="304"/>
      <c r="AB1" s="304"/>
      <c r="AC1" s="315"/>
      <c r="AD1" s="296"/>
      <c r="AE1" s="296"/>
      <c r="AF1" s="317" t="s">
        <v>31</v>
      </c>
      <c r="AG1" s="535" t="s">
        <v>223</v>
      </c>
      <c r="AH1" s="304" t="s">
        <v>180</v>
      </c>
      <c r="AI1" s="304"/>
      <c r="AJ1" s="304"/>
      <c r="AK1" s="304"/>
      <c r="AL1" s="304"/>
      <c r="AM1" s="315"/>
      <c r="AN1" s="296"/>
      <c r="AO1" s="296"/>
      <c r="AP1" s="317" t="s">
        <v>31</v>
      </c>
      <c r="AQ1" s="535" t="s">
        <v>224</v>
      </c>
      <c r="AR1" s="304" t="s">
        <v>180</v>
      </c>
      <c r="AS1" s="304"/>
      <c r="AT1" s="304"/>
      <c r="AU1" s="304"/>
      <c r="AV1" s="304"/>
      <c r="AW1" s="315"/>
      <c r="AX1" s="296"/>
      <c r="AY1" s="296"/>
      <c r="AZ1" s="317" t="s">
        <v>31</v>
      </c>
      <c r="BA1" s="535" t="s">
        <v>225</v>
      </c>
      <c r="BB1" s="304" t="s">
        <v>180</v>
      </c>
      <c r="BC1" s="304"/>
      <c r="BD1" s="304"/>
      <c r="BE1" s="304"/>
      <c r="BF1" s="304"/>
      <c r="BG1" s="315"/>
      <c r="BH1" s="296"/>
      <c r="BI1" s="296"/>
      <c r="BJ1" s="317" t="s">
        <v>31</v>
      </c>
      <c r="BK1" s="535">
        <v>2019</v>
      </c>
      <c r="BL1" s="304" t="s">
        <v>180</v>
      </c>
      <c r="BM1" s="304"/>
      <c r="BN1" s="304"/>
      <c r="BO1" s="304"/>
      <c r="BP1" s="304"/>
      <c r="BQ1" s="315"/>
      <c r="BR1" s="296"/>
      <c r="BS1" s="296"/>
      <c r="BT1" s="317" t="s">
        <v>31</v>
      </c>
      <c r="BU1" s="535">
        <v>2019</v>
      </c>
      <c r="BV1" s="304" t="s">
        <v>180</v>
      </c>
      <c r="BW1" s="304"/>
      <c r="BX1" s="304"/>
      <c r="BY1" s="304"/>
      <c r="BZ1" s="304"/>
      <c r="CA1" s="315"/>
      <c r="CB1" s="296"/>
      <c r="CC1" s="296"/>
      <c r="CD1" s="317" t="s">
        <v>31</v>
      </c>
      <c r="CE1" s="535">
        <v>2020</v>
      </c>
      <c r="CF1" s="304" t="s">
        <v>180</v>
      </c>
      <c r="CG1" s="304"/>
      <c r="CH1" s="304"/>
      <c r="CI1" s="304"/>
      <c r="CJ1" s="304"/>
      <c r="CK1" s="315"/>
      <c r="CL1" s="296"/>
      <c r="CM1" s="296"/>
      <c r="CN1" s="317" t="s">
        <v>31</v>
      </c>
      <c r="CO1" s="535">
        <v>2021</v>
      </c>
      <c r="CP1" s="304" t="s">
        <v>180</v>
      </c>
      <c r="CQ1" s="304"/>
      <c r="CR1" s="304"/>
      <c r="CS1" s="304"/>
      <c r="CT1" s="304"/>
      <c r="CU1" s="315"/>
      <c r="CV1" s="296"/>
      <c r="CW1" s="296"/>
    </row>
    <row xmlns:x14ac="http://schemas.microsoft.com/office/spreadsheetml/2009/9/ac" r="2" s="298" customFormat="true" ht="30" customHeight="true" x14ac:dyDescent="0.25">
      <c r="A2" s="549" t="s">
        <v>245</v>
      </c>
      <c r="B2" s="305" t="s">
        <v>214</v>
      </c>
      <c r="C2" s="258" t="s">
        <v>176</v>
      </c>
      <c r="D2" s="258" t="s">
        <v>175</v>
      </c>
      <c r="E2" s="306"/>
      <c r="F2" s="306"/>
      <c r="G2" s="306"/>
      <c r="H2" s="306"/>
      <c r="I2" s="316"/>
      <c r="J2" s="299" t="s">
        <v>226</v>
      </c>
      <c r="K2" s="299"/>
      <c r="L2" s="305" t="s">
        <v>215</v>
      </c>
      <c r="M2" s="258" t="s">
        <v>176</v>
      </c>
      <c r="N2" s="258" t="s">
        <v>175</v>
      </c>
      <c r="O2" s="306"/>
      <c r="P2" s="306"/>
      <c r="Q2" s="306"/>
      <c r="R2" s="306"/>
      <c r="S2" s="316"/>
      <c r="T2" s="299" t="s">
        <v>226</v>
      </c>
      <c r="U2" s="299"/>
      <c r="V2" s="305" t="s">
        <v>216</v>
      </c>
      <c r="W2" s="258" t="s">
        <v>176</v>
      </c>
      <c r="X2" s="258" t="s">
        <v>175</v>
      </c>
      <c r="Y2" s="306"/>
      <c r="Z2" s="306"/>
      <c r="AA2" s="306"/>
      <c r="AB2" s="306"/>
      <c r="AC2" s="316"/>
      <c r="AD2" s="299" t="s">
        <v>226</v>
      </c>
      <c r="AE2" s="299"/>
      <c r="AF2" s="305" t="s">
        <v>217</v>
      </c>
      <c r="AG2" s="258" t="s">
        <v>176</v>
      </c>
      <c r="AH2" s="258" t="s">
        <v>175</v>
      </c>
      <c r="AI2" s="306"/>
      <c r="AJ2" s="306"/>
      <c r="AK2" s="306"/>
      <c r="AL2" s="306"/>
      <c r="AM2" s="316"/>
      <c r="AN2" s="299" t="s">
        <v>226</v>
      </c>
      <c r="AO2" s="299"/>
      <c r="AP2" s="305" t="s">
        <v>218</v>
      </c>
      <c r="AQ2" s="258" t="s">
        <v>176</v>
      </c>
      <c r="AR2" s="258" t="s">
        <v>175</v>
      </c>
      <c r="AS2" s="306"/>
      <c r="AT2" s="306"/>
      <c r="AU2" s="306"/>
      <c r="AV2" s="306"/>
      <c r="AW2" s="316"/>
      <c r="AX2" s="299" t="s">
        <v>226</v>
      </c>
      <c r="AY2" s="299"/>
      <c r="AZ2" s="305" t="s">
        <v>219</v>
      </c>
      <c r="BA2" s="258" t="s">
        <v>176</v>
      </c>
      <c r="BB2" s="258" t="s">
        <v>175</v>
      </c>
      <c r="BC2" s="306"/>
      <c r="BD2" s="306"/>
      <c r="BE2" s="306"/>
      <c r="BF2" s="306"/>
      <c r="BG2" s="316"/>
      <c r="BH2" s="299" t="s">
        <v>226</v>
      </c>
      <c r="BI2" s="299"/>
      <c r="BJ2" s="305" t="s">
        <v>242</v>
      </c>
      <c r="BK2" s="258" t="s">
        <v>176</v>
      </c>
      <c r="BL2" s="258" t="s">
        <v>175</v>
      </c>
      <c r="BM2" s="306"/>
      <c r="BN2" s="306"/>
      <c r="BO2" s="306"/>
      <c r="BP2" s="306"/>
      <c r="BQ2" s="316"/>
      <c r="BR2" s="299" t="s">
        <v>226</v>
      </c>
      <c r="BS2" s="299"/>
      <c r="BT2" s="305" t="s">
        <v>252</v>
      </c>
      <c r="BU2" s="258" t="s">
        <v>176</v>
      </c>
      <c r="BV2" s="258" t="s">
        <v>253</v>
      </c>
      <c r="BW2" s="306"/>
      <c r="BX2" s="306"/>
      <c r="BY2" s="306"/>
      <c r="BZ2" s="306"/>
      <c r="CA2" s="316"/>
      <c r="CB2" s="299" t="s">
        <v>226</v>
      </c>
      <c r="CC2" s="299"/>
      <c r="CD2" s="305" t="s">
        <v>243</v>
      </c>
      <c r="CE2" s="258" t="s">
        <v>176</v>
      </c>
      <c r="CF2" s="258" t="s">
        <v>175</v>
      </c>
      <c r="CG2" s="306"/>
      <c r="CH2" s="306"/>
      <c r="CI2" s="306"/>
      <c r="CJ2" s="306"/>
      <c r="CK2" s="316"/>
      <c r="CL2" s="299" t="s">
        <v>226</v>
      </c>
      <c r="CM2" s="299"/>
      <c r="CN2" s="305" t="s">
        <v>250</v>
      </c>
      <c r="CO2" s="258" t="s">
        <v>176</v>
      </c>
      <c r="CP2" s="258" t="s">
        <v>175</v>
      </c>
      <c r="CQ2" s="306"/>
      <c r="CR2" s="306"/>
      <c r="CS2" s="306"/>
      <c r="CT2" s="306"/>
      <c r="CU2" s="316"/>
      <c r="CV2" s="299" t="s">
        <v>226</v>
      </c>
      <c r="CW2" s="299"/>
    </row>
    <row xmlns:x14ac="http://schemas.microsoft.com/office/spreadsheetml/2009/9/ac" r="3" s="238" customFormat="true" ht="18" customHeight="true" x14ac:dyDescent="0.25">
      <c r="A3" s="549"/>
      <c r="B3" s="346" t="s">
        <v>167</v>
      </c>
      <c r="C3" s="347" t="s">
        <v>56</v>
      </c>
      <c r="D3" s="348" t="s">
        <v>7</v>
      </c>
      <c r="E3" s="348" t="s">
        <v>1</v>
      </c>
      <c r="F3" s="348" t="s">
        <v>2</v>
      </c>
      <c r="G3" s="348" t="s">
        <v>16</v>
      </c>
      <c r="H3" s="348" t="s">
        <v>17</v>
      </c>
      <c r="I3" s="349" t="s">
        <v>18</v>
      </c>
      <c r="J3" s="236"/>
      <c r="K3" s="236"/>
      <c r="L3" s="346" t="s">
        <v>167</v>
      </c>
      <c r="M3" s="347" t="s">
        <v>56</v>
      </c>
      <c r="N3" s="348" t="s">
        <v>7</v>
      </c>
      <c r="O3" s="348" t="s">
        <v>1</v>
      </c>
      <c r="P3" s="348" t="s">
        <v>2</v>
      </c>
      <c r="Q3" s="348" t="s">
        <v>16</v>
      </c>
      <c r="R3" s="348" t="s">
        <v>17</v>
      </c>
      <c r="S3" s="349" t="s">
        <v>18</v>
      </c>
      <c r="T3" s="236"/>
      <c r="U3" s="236"/>
      <c r="V3" s="346" t="s">
        <v>167</v>
      </c>
      <c r="W3" s="347" t="s">
        <v>56</v>
      </c>
      <c r="X3" s="348" t="s">
        <v>7</v>
      </c>
      <c r="Y3" s="348" t="s">
        <v>1</v>
      </c>
      <c r="Z3" s="348" t="s">
        <v>2</v>
      </c>
      <c r="AA3" s="348" t="s">
        <v>16</v>
      </c>
      <c r="AB3" s="348" t="s">
        <v>17</v>
      </c>
      <c r="AC3" s="349" t="s">
        <v>18</v>
      </c>
      <c r="AD3" s="236"/>
      <c r="AE3" s="236"/>
      <c r="AF3" s="346" t="s">
        <v>167</v>
      </c>
      <c r="AG3" s="347" t="s">
        <v>56</v>
      </c>
      <c r="AH3" s="348" t="s">
        <v>7</v>
      </c>
      <c r="AI3" s="348" t="s">
        <v>1</v>
      </c>
      <c r="AJ3" s="348" t="s">
        <v>2</v>
      </c>
      <c r="AK3" s="348" t="s">
        <v>16</v>
      </c>
      <c r="AL3" s="348" t="s">
        <v>17</v>
      </c>
      <c r="AM3" s="349" t="s">
        <v>18</v>
      </c>
      <c r="AN3" s="236"/>
      <c r="AO3" s="236"/>
      <c r="AP3" s="346" t="s">
        <v>167</v>
      </c>
      <c r="AQ3" s="347" t="s">
        <v>56</v>
      </c>
      <c r="AR3" s="348" t="s">
        <v>7</v>
      </c>
      <c r="AS3" s="348" t="s">
        <v>1</v>
      </c>
      <c r="AT3" s="348" t="s">
        <v>2</v>
      </c>
      <c r="AU3" s="348" t="s">
        <v>16</v>
      </c>
      <c r="AV3" s="348" t="s">
        <v>17</v>
      </c>
      <c r="AW3" s="349" t="s">
        <v>18</v>
      </c>
      <c r="AX3" s="236"/>
      <c r="AY3" s="236"/>
      <c r="AZ3" s="346" t="s">
        <v>167</v>
      </c>
      <c r="BA3" s="347" t="s">
        <v>56</v>
      </c>
      <c r="BB3" s="348" t="s">
        <v>7</v>
      </c>
      <c r="BC3" s="348" t="s">
        <v>1</v>
      </c>
      <c r="BD3" s="348" t="s">
        <v>2</v>
      </c>
      <c r="BE3" s="348" t="s">
        <v>16</v>
      </c>
      <c r="BF3" s="348" t="s">
        <v>17</v>
      </c>
      <c r="BG3" s="349" t="s">
        <v>18</v>
      </c>
      <c r="BH3" s="236"/>
      <c r="BI3" s="236"/>
      <c r="BJ3" s="346" t="s">
        <v>167</v>
      </c>
      <c r="BK3" s="347" t="s">
        <v>56</v>
      </c>
      <c r="BL3" s="348" t="s">
        <v>7</v>
      </c>
      <c r="BM3" s="348" t="s">
        <v>1</v>
      </c>
      <c r="BN3" s="348" t="s">
        <v>2</v>
      </c>
      <c r="BO3" s="348" t="s">
        <v>16</v>
      </c>
      <c r="BP3" s="348" t="s">
        <v>17</v>
      </c>
      <c r="BQ3" s="349" t="s">
        <v>18</v>
      </c>
      <c r="BR3" s="236"/>
      <c r="BS3" s="236"/>
      <c r="BT3" s="346" t="s">
        <v>167</v>
      </c>
      <c r="BU3" s="347" t="s">
        <v>56</v>
      </c>
      <c r="BV3" s="348" t="s">
        <v>7</v>
      </c>
      <c r="BW3" s="348" t="s">
        <v>1</v>
      </c>
      <c r="BX3" s="348" t="s">
        <v>2</v>
      </c>
      <c r="BY3" s="348" t="s">
        <v>16</v>
      </c>
      <c r="BZ3" s="348" t="s">
        <v>17</v>
      </c>
      <c r="CA3" s="349" t="s">
        <v>18</v>
      </c>
      <c r="CB3" s="236"/>
      <c r="CC3" s="236"/>
      <c r="CD3" s="346" t="s">
        <v>167</v>
      </c>
      <c r="CE3" s="347" t="s">
        <v>56</v>
      </c>
      <c r="CF3" s="348" t="s">
        <v>7</v>
      </c>
      <c r="CG3" s="348" t="s">
        <v>1</v>
      </c>
      <c r="CH3" s="348" t="s">
        <v>2</v>
      </c>
      <c r="CI3" s="348" t="s">
        <v>16</v>
      </c>
      <c r="CJ3" s="348" t="s">
        <v>17</v>
      </c>
      <c r="CK3" s="349" t="s">
        <v>18</v>
      </c>
      <c r="CL3" s="236"/>
      <c r="CM3" s="236"/>
      <c r="CN3" s="346" t="s">
        <v>167</v>
      </c>
      <c r="CO3" s="347" t="s">
        <v>56</v>
      </c>
      <c r="CP3" s="348" t="s">
        <v>7</v>
      </c>
      <c r="CQ3" s="348" t="s">
        <v>1</v>
      </c>
      <c r="CR3" s="348" t="s">
        <v>2</v>
      </c>
      <c r="CS3" s="348" t="s">
        <v>16</v>
      </c>
      <c r="CT3" s="348" t="s">
        <v>17</v>
      </c>
      <c r="CU3" s="349" t="s">
        <v>18</v>
      </c>
      <c r="CV3" s="236"/>
      <c r="CW3" s="236"/>
      <c r="CX3" s="237"/>
      <c r="DH3" s="237"/>
      <c r="DR3" s="237"/>
      <c r="EB3" s="237"/>
      <c r="EL3" s="237"/>
      <c r="EV3" s="237"/>
      <c r="FF3" s="237"/>
      <c r="FP3" s="237"/>
      <c r="FZ3" s="237"/>
      <c r="GJ3" s="237"/>
      <c r="GT3" s="237"/>
      <c r="HD3" s="237"/>
      <c r="HN3" s="237"/>
      <c r="HX3" s="237"/>
      <c r="IH3" s="237"/>
    </row>
    <row xmlns:x14ac="http://schemas.microsoft.com/office/spreadsheetml/2009/9/ac" r="4" s="4" customFormat="true" x14ac:dyDescent="0.25">
      <c r="A4" s="368" t="str">
        <f>IF(ISBLANK('Data Summary'!A6),"",'Data Summary'!A6)</f>
        <v>ESP_2013_UIS</v>
      </c>
      <c r="B4" s="113"/>
      <c r="C4" s="81" t="s">
        <v>3</v>
      </c>
      <c r="D4" s="128">
        <v>0</v>
      </c>
      <c r="E4" s="128"/>
      <c r="F4" s="128"/>
      <c r="G4" s="128"/>
      <c r="H4" s="128">
        <v>0</v>
      </c>
      <c r="I4" s="21">
        <v>0</v>
      </c>
      <c r="J4" s="19"/>
      <c r="K4" s="19"/>
      <c r="L4" s="113"/>
      <c r="M4" s="81" t="s">
        <v>3</v>
      </c>
      <c r="N4" s="128">
        <v>0</v>
      </c>
      <c r="O4" s="128"/>
      <c r="P4" s="128"/>
      <c r="Q4" s="128"/>
      <c r="R4" s="128">
        <v>0</v>
      </c>
      <c r="S4" s="21">
        <v>0</v>
      </c>
      <c r="T4" s="19"/>
      <c r="U4" s="19"/>
      <c r="V4" s="113"/>
      <c r="W4" s="81" t="s">
        <v>3</v>
      </c>
      <c r="X4" s="128">
        <v>0</v>
      </c>
      <c r="Y4" s="128"/>
      <c r="Z4" s="128"/>
      <c r="AA4" s="128"/>
      <c r="AB4" s="128">
        <v>0</v>
      </c>
      <c r="AC4" s="21">
        <v>0</v>
      </c>
      <c r="AD4" s="19"/>
      <c r="AE4" s="19"/>
      <c r="AF4" s="113"/>
      <c r="AG4" s="81" t="s">
        <v>3</v>
      </c>
      <c r="AH4" s="128">
        <v>0</v>
      </c>
      <c r="AI4" s="128"/>
      <c r="AJ4" s="128"/>
      <c r="AK4" s="128"/>
      <c r="AL4" s="128">
        <v>0</v>
      </c>
      <c r="AM4" s="21">
        <v>0</v>
      </c>
      <c r="AN4" s="19"/>
      <c r="AO4" s="19"/>
      <c r="AP4" s="113"/>
      <c r="AQ4" s="81" t="s">
        <v>3</v>
      </c>
      <c r="AR4" s="128">
        <v>0</v>
      </c>
      <c r="AS4" s="128"/>
      <c r="AT4" s="128"/>
      <c r="AU4" s="128"/>
      <c r="AV4" s="128">
        <v>0</v>
      </c>
      <c r="AW4" s="21">
        <v>0</v>
      </c>
      <c r="AX4" s="19"/>
      <c r="AY4" s="19"/>
      <c r="AZ4" s="113"/>
      <c r="BA4" s="81" t="s">
        <v>3</v>
      </c>
      <c r="BB4" s="128">
        <v>0</v>
      </c>
      <c r="BC4" s="128"/>
      <c r="BD4" s="128"/>
      <c r="BE4" s="128"/>
      <c r="BF4" s="128">
        <v>0</v>
      </c>
      <c r="BG4" s="21">
        <v>0</v>
      </c>
      <c r="BH4" s="19"/>
      <c r="BI4" s="19"/>
      <c r="BJ4" s="113"/>
      <c r="BK4" s="81" t="s">
        <v>3</v>
      </c>
      <c r="BL4" s="128">
        <v>0</v>
      </c>
      <c r="BM4" s="128"/>
      <c r="BN4" s="128"/>
      <c r="BO4" s="128"/>
      <c r="BP4" s="128">
        <v>0</v>
      </c>
      <c r="BQ4" s="21">
        <v>0</v>
      </c>
      <c r="BR4" s="19"/>
      <c r="BS4" s="19"/>
      <c r="BT4" s="113"/>
      <c r="BU4" s="81" t="s">
        <v>3</v>
      </c>
      <c r="BV4" s="128"/>
      <c r="BW4" s="128"/>
      <c r="BX4" s="128"/>
      <c r="BY4" s="128"/>
      <c r="BZ4" s="128"/>
      <c r="CA4" s="21"/>
      <c r="CB4" s="19"/>
      <c r="CC4" s="19"/>
      <c r="CD4" s="113"/>
      <c r="CE4" s="81" t="s">
        <v>3</v>
      </c>
      <c r="CF4" s="128">
        <v>0</v>
      </c>
      <c r="CG4" s="128"/>
      <c r="CH4" s="128"/>
      <c r="CI4" s="128"/>
      <c r="CJ4" s="128">
        <v>0</v>
      </c>
      <c r="CK4" s="21">
        <v>0</v>
      </c>
      <c r="CL4" s="19"/>
      <c r="CM4" s="19"/>
      <c r="CN4" s="113"/>
      <c r="CO4" s="81" t="s">
        <v>3</v>
      </c>
      <c r="CP4" s="128">
        <v>0</v>
      </c>
      <c r="CQ4" s="128"/>
      <c r="CR4" s="128"/>
      <c r="CS4" s="128"/>
      <c r="CT4" s="128">
        <v>0</v>
      </c>
      <c r="CU4" s="21">
        <v>0</v>
      </c>
      <c r="CV4" s="19"/>
      <c r="CW4" s="19"/>
      <c r="CX4" s="109"/>
      <c r="DH4" s="109"/>
      <c r="DR4" s="109"/>
      <c r="EB4" s="109"/>
      <c r="EL4" s="109"/>
      <c r="EV4" s="109"/>
      <c r="FF4" s="109"/>
      <c r="FP4" s="109"/>
      <c r="FZ4" s="109"/>
      <c r="GJ4" s="109"/>
      <c r="GT4" s="109"/>
      <c r="HD4" s="109"/>
      <c r="HN4" s="109"/>
      <c r="HX4" s="109"/>
      <c r="IH4" s="109"/>
    </row>
    <row xmlns:x14ac="http://schemas.microsoft.com/office/spreadsheetml/2009/9/ac" r="5" s="4" customFormat="true" x14ac:dyDescent="0.25">
      <c r="A5" s="368" t="str">
        <f ca="true">IF(ISBLANK('Data Summary'!A7),"",'Data Summary'!A7)</f>
        <v>ESP_2014_UIS</v>
      </c>
      <c r="B5" s="101" t="s">
        <v>183</v>
      </c>
      <c r="C5" s="81" t="s">
        <v>25</v>
      </c>
      <c r="D5" s="128">
        <v>100</v>
      </c>
      <c r="E5" s="128"/>
      <c r="F5" s="128"/>
      <c r="G5" s="128"/>
      <c r="H5" s="128">
        <v>100</v>
      </c>
      <c r="I5" s="21">
        <v>100</v>
      </c>
      <c r="J5" s="19"/>
      <c r="K5" s="19"/>
      <c r="L5" s="101" t="s">
        <v>183</v>
      </c>
      <c r="M5" s="81" t="s">
        <v>25</v>
      </c>
      <c r="N5" s="128">
        <v>100</v>
      </c>
      <c r="O5" s="128"/>
      <c r="P5" s="128"/>
      <c r="Q5" s="128"/>
      <c r="R5" s="128">
        <v>100</v>
      </c>
      <c r="S5" s="21">
        <v>100</v>
      </c>
      <c r="T5" s="19"/>
      <c r="U5" s="19"/>
      <c r="V5" s="101" t="s">
        <v>183</v>
      </c>
      <c r="W5" s="81" t="s">
        <v>25</v>
      </c>
      <c r="X5" s="128">
        <v>100</v>
      </c>
      <c r="Y5" s="128"/>
      <c r="Z5" s="128"/>
      <c r="AA5" s="128"/>
      <c r="AB5" s="128">
        <v>100</v>
      </c>
      <c r="AC5" s="21">
        <v>100</v>
      </c>
      <c r="AD5" s="19"/>
      <c r="AE5" s="19"/>
      <c r="AF5" s="101" t="s">
        <v>183</v>
      </c>
      <c r="AG5" s="81" t="s">
        <v>25</v>
      </c>
      <c r="AH5" s="128">
        <v>100</v>
      </c>
      <c r="AI5" s="128"/>
      <c r="AJ5" s="128"/>
      <c r="AK5" s="128"/>
      <c r="AL5" s="128">
        <v>100</v>
      </c>
      <c r="AM5" s="21">
        <v>100</v>
      </c>
      <c r="AN5" s="19"/>
      <c r="AO5" s="19"/>
      <c r="AP5" s="101" t="s">
        <v>183</v>
      </c>
      <c r="AQ5" s="81" t="s">
        <v>25</v>
      </c>
      <c r="AR5" s="128">
        <v>100</v>
      </c>
      <c r="AS5" s="128"/>
      <c r="AT5" s="128"/>
      <c r="AU5" s="128"/>
      <c r="AV5" s="128">
        <v>100</v>
      </c>
      <c r="AW5" s="21">
        <v>100</v>
      </c>
      <c r="AX5" s="19"/>
      <c r="AY5" s="19"/>
      <c r="AZ5" s="101" t="s">
        <v>183</v>
      </c>
      <c r="BA5" s="81" t="s">
        <v>25</v>
      </c>
      <c r="BB5" s="128">
        <v>100</v>
      </c>
      <c r="BC5" s="128"/>
      <c r="BD5" s="128"/>
      <c r="BE5" s="128"/>
      <c r="BF5" s="128">
        <v>100</v>
      </c>
      <c r="BG5" s="21">
        <v>100</v>
      </c>
      <c r="BH5" s="19"/>
      <c r="BI5" s="19"/>
      <c r="BJ5" s="101" t="s">
        <v>183</v>
      </c>
      <c r="BK5" s="81" t="s">
        <v>25</v>
      </c>
      <c r="BL5" s="128">
        <v>100</v>
      </c>
      <c r="BM5" s="128"/>
      <c r="BN5" s="128"/>
      <c r="BO5" s="128"/>
      <c r="BP5" s="128">
        <v>100</v>
      </c>
      <c r="BQ5" s="21">
        <v>100</v>
      </c>
      <c r="BR5" s="19"/>
      <c r="BS5" s="19"/>
      <c r="BT5" s="101"/>
      <c r="BU5" s="81" t="s">
        <v>25</v>
      </c>
      <c r="BV5" s="128"/>
      <c r="BW5" s="128"/>
      <c r="BX5" s="128"/>
      <c r="BY5" s="128"/>
      <c r="BZ5" s="128"/>
      <c r="CA5" s="21"/>
      <c r="CB5" s="19"/>
      <c r="CC5" s="19"/>
      <c r="CD5" s="101" t="s">
        <v>183</v>
      </c>
      <c r="CE5" s="81" t="s">
        <v>25</v>
      </c>
      <c r="CF5" s="128">
        <v>100</v>
      </c>
      <c r="CG5" s="128"/>
      <c r="CH5" s="128"/>
      <c r="CI5" s="128"/>
      <c r="CJ5" s="128">
        <v>100</v>
      </c>
      <c r="CK5" s="21">
        <v>100</v>
      </c>
      <c r="CL5" s="19"/>
      <c r="CM5" s="19"/>
      <c r="CN5" s="101" t="s">
        <v>183</v>
      </c>
      <c r="CO5" s="81" t="s">
        <v>25</v>
      </c>
      <c r="CP5" s="128">
        <v>100</v>
      </c>
      <c r="CQ5" s="128"/>
      <c r="CR5" s="128"/>
      <c r="CS5" s="128"/>
      <c r="CT5" s="128">
        <v>100</v>
      </c>
      <c r="CU5" s="21">
        <v>100</v>
      </c>
      <c r="CV5" s="19"/>
      <c r="CW5" s="19"/>
      <c r="CX5" s="109"/>
      <c r="DH5" s="109"/>
      <c r="DR5" s="109"/>
      <c r="EB5" s="109"/>
      <c r="EL5" s="109"/>
      <c r="EV5" s="109"/>
      <c r="FF5" s="109"/>
      <c r="FP5" s="109"/>
      <c r="FZ5" s="109"/>
      <c r="GJ5" s="109"/>
      <c r="GT5" s="109"/>
      <c r="HD5" s="109"/>
      <c r="HN5" s="109"/>
      <c r="HX5" s="109"/>
      <c r="IH5" s="109"/>
    </row>
    <row xmlns:x14ac="http://schemas.microsoft.com/office/spreadsheetml/2009/9/ac" r="6" s="4" customFormat="true" ht="15.6" customHeight="true" x14ac:dyDescent="0.25">
      <c r="A6" s="368" t="str">
        <f ca="true">IF(ISBLANK('Data Summary'!A8),"",'Data Summary'!A8)</f>
        <v>ESP_2015_UIS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13"/>
      <c r="AQ6" s="82" t="s">
        <v>26</v>
      </c>
      <c r="AR6" s="129"/>
      <c r="AS6" s="128"/>
      <c r="AT6" s="128"/>
      <c r="AU6" s="128"/>
      <c r="AV6" s="128"/>
      <c r="AW6" s="21"/>
      <c r="AX6" s="19"/>
      <c r="AY6" s="19"/>
      <c r="AZ6" s="113"/>
      <c r="BA6" s="82" t="s">
        <v>26</v>
      </c>
      <c r="BB6" s="129"/>
      <c r="BC6" s="128"/>
      <c r="BD6" s="128"/>
      <c r="BE6" s="128"/>
      <c r="BF6" s="128"/>
      <c r="BG6" s="21"/>
      <c r="BH6" s="19"/>
      <c r="BI6" s="19"/>
      <c r="BJ6" s="113"/>
      <c r="BK6" s="82" t="s">
        <v>26</v>
      </c>
      <c r="BL6" s="129"/>
      <c r="BM6" s="128"/>
      <c r="BN6" s="128"/>
      <c r="BO6" s="128"/>
      <c r="BP6" s="128"/>
      <c r="BQ6" s="21"/>
      <c r="BR6" s="19"/>
      <c r="BS6" s="19"/>
      <c r="BT6" s="113"/>
      <c r="BU6" s="82" t="s">
        <v>26</v>
      </c>
      <c r="BV6" s="129"/>
      <c r="BW6" s="128"/>
      <c r="BX6" s="128"/>
      <c r="BY6" s="128"/>
      <c r="BZ6" s="128"/>
      <c r="CA6" s="21"/>
      <c r="CB6" s="19"/>
      <c r="CC6" s="19"/>
      <c r="CD6" s="113"/>
      <c r="CE6" s="82" t="s">
        <v>26</v>
      </c>
      <c r="CF6" s="129"/>
      <c r="CG6" s="128"/>
      <c r="CH6" s="128"/>
      <c r="CI6" s="128"/>
      <c r="CJ6" s="128"/>
      <c r="CK6" s="21"/>
      <c r="CL6" s="19"/>
      <c r="CM6" s="19"/>
      <c r="CN6" s="113"/>
      <c r="CO6" s="82" t="s">
        <v>26</v>
      </c>
      <c r="CP6" s="129"/>
      <c r="CQ6" s="128"/>
      <c r="CR6" s="128"/>
      <c r="CS6" s="128"/>
      <c r="CT6" s="128"/>
      <c r="CU6" s="21"/>
      <c r="CV6" s="19"/>
      <c r="CW6" s="19"/>
      <c r="CX6" s="109"/>
      <c r="DH6" s="109"/>
      <c r="DR6" s="109"/>
      <c r="EB6" s="109"/>
      <c r="EL6" s="109"/>
      <c r="EV6" s="109"/>
      <c r="FF6" s="109"/>
      <c r="FP6" s="109"/>
      <c r="FZ6" s="109"/>
      <c r="GJ6" s="109"/>
      <c r="GT6" s="109"/>
      <c r="HD6" s="109"/>
      <c r="HN6" s="109"/>
      <c r="HX6" s="109"/>
      <c r="IH6" s="109"/>
    </row>
    <row xmlns:x14ac="http://schemas.microsoft.com/office/spreadsheetml/2009/9/ac" r="7" s="4" customFormat="true" x14ac:dyDescent="0.25">
      <c r="A7" s="368" t="str">
        <f ca="true">IF(ISBLANK('Data Summary'!A9),"",'Data Summary'!A9)</f>
        <v>ESP_2016_UIS</v>
      </c>
      <c r="B7" s="101" t="s">
        <v>183</v>
      </c>
      <c r="C7" s="82" t="s">
        <v>160</v>
      </c>
      <c r="D7" s="128">
        <v>100</v>
      </c>
      <c r="E7" s="128"/>
      <c r="F7" s="128"/>
      <c r="G7" s="128"/>
      <c r="H7" s="128">
        <v>100</v>
      </c>
      <c r="I7" s="21">
        <v>100</v>
      </c>
      <c r="J7" s="19"/>
      <c r="K7" s="19"/>
      <c r="L7" s="101" t="s">
        <v>183</v>
      </c>
      <c r="M7" s="82" t="s">
        <v>160</v>
      </c>
      <c r="N7" s="128">
        <v>100</v>
      </c>
      <c r="O7" s="128"/>
      <c r="P7" s="128"/>
      <c r="Q7" s="128"/>
      <c r="R7" s="128">
        <v>100</v>
      </c>
      <c r="S7" s="21">
        <v>100</v>
      </c>
      <c r="T7" s="19"/>
      <c r="U7" s="19"/>
      <c r="V7" s="101" t="s">
        <v>183</v>
      </c>
      <c r="W7" s="82" t="s">
        <v>160</v>
      </c>
      <c r="X7" s="128">
        <v>100</v>
      </c>
      <c r="Y7" s="128"/>
      <c r="Z7" s="128"/>
      <c r="AA7" s="128"/>
      <c r="AB7" s="128">
        <v>100</v>
      </c>
      <c r="AC7" s="21">
        <v>100</v>
      </c>
      <c r="AD7" s="19"/>
      <c r="AE7" s="19"/>
      <c r="AF7" s="101" t="s">
        <v>183</v>
      </c>
      <c r="AG7" s="82" t="s">
        <v>160</v>
      </c>
      <c r="AH7" s="128">
        <v>100</v>
      </c>
      <c r="AI7" s="128"/>
      <c r="AJ7" s="128"/>
      <c r="AK7" s="128"/>
      <c r="AL7" s="128">
        <v>100</v>
      </c>
      <c r="AM7" s="21">
        <v>100</v>
      </c>
      <c r="AN7" s="19"/>
      <c r="AO7" s="19"/>
      <c r="AP7" s="101" t="s">
        <v>183</v>
      </c>
      <c r="AQ7" s="82" t="s">
        <v>160</v>
      </c>
      <c r="AR7" s="128">
        <v>100</v>
      </c>
      <c r="AS7" s="128"/>
      <c r="AT7" s="128"/>
      <c r="AU7" s="128"/>
      <c r="AV7" s="128">
        <v>100</v>
      </c>
      <c r="AW7" s="21">
        <v>100</v>
      </c>
      <c r="AX7" s="19"/>
      <c r="AY7" s="19"/>
      <c r="AZ7" s="101" t="s">
        <v>183</v>
      </c>
      <c r="BA7" s="82" t="s">
        <v>160</v>
      </c>
      <c r="BB7" s="128">
        <v>100</v>
      </c>
      <c r="BC7" s="128"/>
      <c r="BD7" s="128"/>
      <c r="BE7" s="128"/>
      <c r="BF7" s="128">
        <v>100</v>
      </c>
      <c r="BG7" s="21">
        <v>100</v>
      </c>
      <c r="BH7" s="19"/>
      <c r="BI7" s="19"/>
      <c r="BJ7" s="101" t="s">
        <v>183</v>
      </c>
      <c r="BK7" s="82" t="s">
        <v>160</v>
      </c>
      <c r="BL7" s="128">
        <v>100</v>
      </c>
      <c r="BM7" s="128"/>
      <c r="BN7" s="128"/>
      <c r="BO7" s="128"/>
      <c r="BP7" s="128">
        <v>100</v>
      </c>
      <c r="BQ7" s="21">
        <v>100</v>
      </c>
      <c r="BR7" s="19"/>
      <c r="BS7" s="19"/>
      <c r="BT7" s="101"/>
      <c r="BU7" s="82" t="s">
        <v>160</v>
      </c>
      <c r="BV7" s="128"/>
      <c r="BW7" s="128"/>
      <c r="BX7" s="128"/>
      <c r="BY7" s="128"/>
      <c r="BZ7" s="128"/>
      <c r="CA7" s="21"/>
      <c r="CB7" s="19"/>
      <c r="CC7" s="19"/>
      <c r="CD7" s="101" t="s">
        <v>183</v>
      </c>
      <c r="CE7" s="82" t="s">
        <v>160</v>
      </c>
      <c r="CF7" s="128">
        <v>100</v>
      </c>
      <c r="CG7" s="128"/>
      <c r="CH7" s="128"/>
      <c r="CI7" s="128"/>
      <c r="CJ7" s="128">
        <v>100</v>
      </c>
      <c r="CK7" s="21">
        <v>100</v>
      </c>
      <c r="CL7" s="19"/>
      <c r="CM7" s="19"/>
      <c r="CN7" s="101" t="s">
        <v>183</v>
      </c>
      <c r="CO7" s="82" t="s">
        <v>160</v>
      </c>
      <c r="CP7" s="128">
        <v>100</v>
      </c>
      <c r="CQ7" s="128"/>
      <c r="CR7" s="128"/>
      <c r="CS7" s="128"/>
      <c r="CT7" s="128">
        <v>100</v>
      </c>
      <c r="CU7" s="21">
        <v>100</v>
      </c>
      <c r="CV7" s="19"/>
      <c r="CW7" s="19"/>
      <c r="CX7" s="109"/>
      <c r="DH7" s="109"/>
      <c r="DR7" s="109"/>
      <c r="EB7" s="109"/>
      <c r="EL7" s="109"/>
      <c r="EV7" s="109"/>
      <c r="FF7" s="109"/>
      <c r="FP7" s="109"/>
      <c r="FZ7" s="109"/>
      <c r="GJ7" s="109"/>
      <c r="GT7" s="109"/>
      <c r="HD7" s="109"/>
      <c r="HN7" s="109"/>
      <c r="HX7" s="109"/>
      <c r="IH7" s="109"/>
    </row>
    <row xmlns:x14ac="http://schemas.microsoft.com/office/spreadsheetml/2009/9/ac" r="8" s="4" customFormat="true" x14ac:dyDescent="0.25">
      <c r="A8" s="368" t="str">
        <f ca="true">IF(ISBLANK('Data Summary'!A10),"",'Data Summary'!A10)</f>
        <v>ESP_2017_UIS</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13"/>
      <c r="AQ8" s="82" t="s">
        <v>161</v>
      </c>
      <c r="AR8" s="129"/>
      <c r="AS8" s="128"/>
      <c r="AT8" s="128"/>
      <c r="AU8" s="128"/>
      <c r="AV8" s="128"/>
      <c r="AW8" s="21"/>
      <c r="AX8" s="19"/>
      <c r="AY8" s="19"/>
      <c r="AZ8" s="113"/>
      <c r="BA8" s="82" t="s">
        <v>161</v>
      </c>
      <c r="BB8" s="129"/>
      <c r="BC8" s="128"/>
      <c r="BD8" s="128"/>
      <c r="BE8" s="128"/>
      <c r="BF8" s="128"/>
      <c r="BG8" s="21"/>
      <c r="BH8" s="19"/>
      <c r="BI8" s="19"/>
      <c r="BJ8" s="113"/>
      <c r="BK8" s="82" t="s">
        <v>161</v>
      </c>
      <c r="BL8" s="129"/>
      <c r="BM8" s="128"/>
      <c r="BN8" s="128"/>
      <c r="BO8" s="128"/>
      <c r="BP8" s="128"/>
      <c r="BQ8" s="21"/>
      <c r="BR8" s="19"/>
      <c r="BS8" s="19"/>
      <c r="BT8" s="113"/>
      <c r="BU8" s="82" t="s">
        <v>161</v>
      </c>
      <c r="BV8" s="129"/>
      <c r="BW8" s="128"/>
      <c r="BX8" s="128"/>
      <c r="BY8" s="128"/>
      <c r="BZ8" s="128"/>
      <c r="CA8" s="21"/>
      <c r="CB8" s="19"/>
      <c r="CC8" s="19"/>
      <c r="CD8" s="113"/>
      <c r="CE8" s="82" t="s">
        <v>161</v>
      </c>
      <c r="CF8" s="129"/>
      <c r="CG8" s="128"/>
      <c r="CH8" s="128"/>
      <c r="CI8" s="128"/>
      <c r="CJ8" s="128"/>
      <c r="CK8" s="21"/>
      <c r="CL8" s="19"/>
      <c r="CM8" s="19"/>
      <c r="CN8" s="113"/>
      <c r="CO8" s="82" t="s">
        <v>161</v>
      </c>
      <c r="CP8" s="129"/>
      <c r="CQ8" s="128"/>
      <c r="CR8" s="128"/>
      <c r="CS8" s="128"/>
      <c r="CT8" s="128"/>
      <c r="CU8" s="21"/>
      <c r="CV8" s="19"/>
      <c r="CW8" s="19"/>
      <c r="CX8" s="109"/>
      <c r="DH8" s="109"/>
      <c r="DR8" s="109"/>
      <c r="EB8" s="109"/>
      <c r="EL8" s="109"/>
      <c r="EV8" s="109"/>
      <c r="FF8" s="109"/>
      <c r="FP8" s="109"/>
      <c r="FZ8" s="109"/>
      <c r="GJ8" s="109"/>
      <c r="GT8" s="109"/>
      <c r="HD8" s="109"/>
      <c r="HN8" s="109"/>
      <c r="HX8" s="109"/>
      <c r="IH8" s="109"/>
    </row>
    <row xmlns:x14ac="http://schemas.microsoft.com/office/spreadsheetml/2009/9/ac" r="9" s="4" customFormat="true" x14ac:dyDescent="0.25">
      <c r="A9" s="368" t="str">
        <f ca="true">IF(ISBLANK('Data Summary'!A11),"",'Data Summary'!A11)</f>
        <v>ESP_2018_UIS</v>
      </c>
      <c r="B9" s="101" t="s">
        <v>179</v>
      </c>
      <c r="C9" s="82" t="s">
        <v>170</v>
      </c>
      <c r="D9" s="129">
        <v>100</v>
      </c>
      <c r="E9" s="128"/>
      <c r="F9" s="128"/>
      <c r="G9" s="128"/>
      <c r="H9" s="128">
        <v>100</v>
      </c>
      <c r="I9" s="21">
        <v>100</v>
      </c>
      <c r="J9" s="19"/>
      <c r="K9" s="19"/>
      <c r="L9" s="101" t="s">
        <v>179</v>
      </c>
      <c r="M9" s="82" t="s">
        <v>170</v>
      </c>
      <c r="N9" s="129">
        <v>100</v>
      </c>
      <c r="O9" s="128"/>
      <c r="P9" s="128"/>
      <c r="Q9" s="128"/>
      <c r="R9" s="128">
        <v>100</v>
      </c>
      <c r="S9" s="21">
        <v>100</v>
      </c>
      <c r="T9" s="19"/>
      <c r="U9" s="19"/>
      <c r="V9" s="101" t="s">
        <v>179</v>
      </c>
      <c r="W9" s="82" t="s">
        <v>170</v>
      </c>
      <c r="X9" s="129">
        <v>100</v>
      </c>
      <c r="Y9" s="128"/>
      <c r="Z9" s="128"/>
      <c r="AA9" s="128"/>
      <c r="AB9" s="128">
        <v>100</v>
      </c>
      <c r="AC9" s="21">
        <v>100</v>
      </c>
      <c r="AD9" s="19"/>
      <c r="AE9" s="19"/>
      <c r="AF9" s="101" t="s">
        <v>179</v>
      </c>
      <c r="AG9" s="82" t="s">
        <v>170</v>
      </c>
      <c r="AH9" s="129">
        <v>100</v>
      </c>
      <c r="AI9" s="128"/>
      <c r="AJ9" s="128"/>
      <c r="AK9" s="128"/>
      <c r="AL9" s="128">
        <v>100</v>
      </c>
      <c r="AM9" s="21">
        <v>100</v>
      </c>
      <c r="AN9" s="19"/>
      <c r="AO9" s="19"/>
      <c r="AP9" s="101" t="s">
        <v>179</v>
      </c>
      <c r="AQ9" s="82" t="s">
        <v>170</v>
      </c>
      <c r="AR9" s="129">
        <v>100</v>
      </c>
      <c r="AS9" s="128"/>
      <c r="AT9" s="128"/>
      <c r="AU9" s="128"/>
      <c r="AV9" s="128">
        <v>100</v>
      </c>
      <c r="AW9" s="21">
        <v>100</v>
      </c>
      <c r="AX9" s="19"/>
      <c r="AY9" s="19"/>
      <c r="AZ9" s="101" t="s">
        <v>179</v>
      </c>
      <c r="BA9" s="82" t="s">
        <v>170</v>
      </c>
      <c r="BB9" s="129">
        <v>100</v>
      </c>
      <c r="BC9" s="128"/>
      <c r="BD9" s="128"/>
      <c r="BE9" s="128"/>
      <c r="BF9" s="128">
        <v>100</v>
      </c>
      <c r="BG9" s="21">
        <v>100</v>
      </c>
      <c r="BH9" s="19"/>
      <c r="BI9" s="19"/>
      <c r="BJ9" s="101" t="s">
        <v>179</v>
      </c>
      <c r="BK9" s="82" t="s">
        <v>170</v>
      </c>
      <c r="BL9" s="129">
        <v>100</v>
      </c>
      <c r="BM9" s="128"/>
      <c r="BN9" s="128"/>
      <c r="BO9" s="128"/>
      <c r="BP9" s="128">
        <v>100</v>
      </c>
      <c r="BQ9" s="21">
        <v>100</v>
      </c>
      <c r="BR9" s="19"/>
      <c r="BS9" s="19"/>
      <c r="BT9" s="101"/>
      <c r="BU9" s="82" t="s">
        <v>170</v>
      </c>
      <c r="BV9" s="129"/>
      <c r="BW9" s="128"/>
      <c r="BX9" s="128"/>
      <c r="BY9" s="128"/>
      <c r="BZ9" s="128"/>
      <c r="CA9" s="21"/>
      <c r="CB9" s="19"/>
      <c r="CC9" s="19"/>
      <c r="CD9" s="101" t="s">
        <v>179</v>
      </c>
      <c r="CE9" s="82" t="s">
        <v>170</v>
      </c>
      <c r="CF9" s="129">
        <v>100</v>
      </c>
      <c r="CG9" s="128"/>
      <c r="CH9" s="128"/>
      <c r="CI9" s="128"/>
      <c r="CJ9" s="128">
        <v>100</v>
      </c>
      <c r="CK9" s="21">
        <v>100</v>
      </c>
      <c r="CL9" s="19"/>
      <c r="CM9" s="19"/>
      <c r="CN9" s="101" t="s">
        <v>179</v>
      </c>
      <c r="CO9" s="82" t="s">
        <v>170</v>
      </c>
      <c r="CP9" s="129">
        <v>100</v>
      </c>
      <c r="CQ9" s="128"/>
      <c r="CR9" s="128"/>
      <c r="CS9" s="128"/>
      <c r="CT9" s="128">
        <v>100</v>
      </c>
      <c r="CU9" s="21">
        <v>100</v>
      </c>
      <c r="CV9" s="19"/>
      <c r="CW9" s="19"/>
      <c r="CX9" s="109"/>
      <c r="DH9" s="109"/>
      <c r="DR9" s="109"/>
      <c r="EB9" s="109"/>
      <c r="EL9" s="109"/>
      <c r="EV9" s="109"/>
      <c r="FF9" s="109"/>
      <c r="FP9" s="109"/>
      <c r="FZ9" s="109"/>
      <c r="GJ9" s="109"/>
      <c r="GT9" s="109"/>
      <c r="HD9" s="109"/>
      <c r="HN9" s="109"/>
      <c r="HX9" s="109"/>
      <c r="IH9" s="109"/>
    </row>
    <row xmlns:x14ac="http://schemas.microsoft.com/office/spreadsheetml/2009/9/ac" r="10" s="2" customFormat="true" ht="86.45" customHeight="true" x14ac:dyDescent="0.25">
      <c r="A10" s="368" t="str">
        <f ca="true">IF(ISBLANK('Data Summary'!A12),"",'Data Summary'!A12)</f>
        <v>ESP_2019_UIS</v>
      </c>
      <c r="B10" s="104" t="s">
        <v>12</v>
      </c>
      <c r="C10" s="546" t="s">
        <v>186</v>
      </c>
      <c r="D10" s="547"/>
      <c r="E10" s="547"/>
      <c r="F10" s="547"/>
      <c r="G10" s="547"/>
      <c r="H10" s="547"/>
      <c r="I10" s="548"/>
      <c r="J10" s="10"/>
      <c r="K10" s="10"/>
      <c r="L10" s="104" t="s">
        <v>12</v>
      </c>
      <c r="M10" s="546" t="s">
        <v>186</v>
      </c>
      <c r="N10" s="547"/>
      <c r="O10" s="547"/>
      <c r="P10" s="547"/>
      <c r="Q10" s="547"/>
      <c r="R10" s="547"/>
      <c r="S10" s="548"/>
      <c r="T10" s="10"/>
      <c r="U10" s="10"/>
      <c r="V10" s="104" t="s">
        <v>12</v>
      </c>
      <c r="W10" s="546" t="s">
        <v>186</v>
      </c>
      <c r="X10" s="547"/>
      <c r="Y10" s="547"/>
      <c r="Z10" s="547"/>
      <c r="AA10" s="547"/>
      <c r="AB10" s="547"/>
      <c r="AC10" s="548"/>
      <c r="AD10" s="10"/>
      <c r="AE10" s="10"/>
      <c r="AF10" s="104" t="s">
        <v>12</v>
      </c>
      <c r="AG10" s="546" t="s">
        <v>186</v>
      </c>
      <c r="AH10" s="547"/>
      <c r="AI10" s="547"/>
      <c r="AJ10" s="547"/>
      <c r="AK10" s="547"/>
      <c r="AL10" s="547"/>
      <c r="AM10" s="548"/>
      <c r="AN10" s="10"/>
      <c r="AO10" s="10"/>
      <c r="AP10" s="104" t="s">
        <v>12</v>
      </c>
      <c r="AQ10" s="546" t="s">
        <v>186</v>
      </c>
      <c r="AR10" s="547"/>
      <c r="AS10" s="547"/>
      <c r="AT10" s="547"/>
      <c r="AU10" s="547"/>
      <c r="AV10" s="547"/>
      <c r="AW10" s="548"/>
      <c r="AX10" s="10"/>
      <c r="AY10" s="10"/>
      <c r="AZ10" s="104" t="s">
        <v>12</v>
      </c>
      <c r="BA10" s="546" t="s">
        <v>186</v>
      </c>
      <c r="BB10" s="547"/>
      <c r="BC10" s="547"/>
      <c r="BD10" s="547"/>
      <c r="BE10" s="547"/>
      <c r="BF10" s="547"/>
      <c r="BG10" s="548"/>
      <c r="BH10" s="10"/>
      <c r="BI10" s="10"/>
      <c r="BJ10" s="104" t="s">
        <v>12</v>
      </c>
      <c r="BK10" s="546" t="s">
        <v>186</v>
      </c>
      <c r="BL10" s="547"/>
      <c r="BM10" s="547"/>
      <c r="BN10" s="547"/>
      <c r="BO10" s="547"/>
      <c r="BP10" s="547"/>
      <c r="BQ10" s="548"/>
      <c r="BR10" s="10"/>
      <c r="BS10" s="10"/>
      <c r="BT10" s="104" t="s">
        <v>12</v>
      </c>
      <c r="BU10" s="546" t="s">
        <v>254</v>
      </c>
      <c r="BV10" s="547"/>
      <c r="BW10" s="547"/>
      <c r="BX10" s="547"/>
      <c r="BY10" s="547"/>
      <c r="BZ10" s="547"/>
      <c r="CA10" s="548"/>
      <c r="CB10" s="10"/>
      <c r="CC10" s="10"/>
      <c r="CD10" s="104" t="s">
        <v>12</v>
      </c>
      <c r="CE10" s="546" t="s">
        <v>186</v>
      </c>
      <c r="CF10" s="547"/>
      <c r="CG10" s="547"/>
      <c r="CH10" s="547"/>
      <c r="CI10" s="547"/>
      <c r="CJ10" s="547"/>
      <c r="CK10" s="548"/>
      <c r="CL10" s="10"/>
      <c r="CM10" s="10"/>
      <c r="CN10" s="104" t="s">
        <v>12</v>
      </c>
      <c r="CO10" s="546" t="s">
        <v>186</v>
      </c>
      <c r="CP10" s="547"/>
      <c r="CQ10" s="547"/>
      <c r="CR10" s="547"/>
      <c r="CS10" s="547"/>
      <c r="CT10" s="547"/>
      <c r="CU10" s="548"/>
      <c r="CV10" s="10"/>
      <c r="CW10" s="10"/>
      <c r="CX10" s="112"/>
      <c r="DH10" s="112"/>
      <c r="DR10" s="112"/>
      <c r="EB10" s="112"/>
      <c r="EL10" s="112"/>
      <c r="EV10" s="112"/>
      <c r="FF10" s="112"/>
      <c r="FP10" s="112"/>
      <c r="FZ10" s="112"/>
      <c r="GJ10" s="112"/>
      <c r="GT10" s="112"/>
      <c r="HD10" s="112"/>
      <c r="HN10" s="112"/>
      <c r="HX10" s="112"/>
      <c r="IH10" s="112"/>
    </row>
    <row xmlns:x14ac="http://schemas.microsoft.com/office/spreadsheetml/2009/9/ac" r="11" s="2" customFormat="true" ht="15.6" customHeight="true" x14ac:dyDescent="0.25">
      <c r="A11" s="368" t="str">
        <f ca="true">IF(ISBLANK('Data Summary'!A13),"",'Data Summary'!A13)</f>
        <v>ESP_2019_PWH</v>
      </c>
      <c r="B11" s="104"/>
      <c r="C11" s="90" t="s">
        <v>120</v>
      </c>
      <c r="D11" s="134" t="s">
        <v>158</v>
      </c>
      <c r="E11" s="134"/>
      <c r="F11" s="134"/>
      <c r="G11" s="134"/>
      <c r="H11" s="134" t="s">
        <v>158</v>
      </c>
      <c r="I11" s="89" t="s">
        <v>158</v>
      </c>
      <c r="J11" s="10"/>
      <c r="K11" s="10"/>
      <c r="L11" s="104"/>
      <c r="M11" s="90" t="s">
        <v>120</v>
      </c>
      <c r="N11" s="134" t="s">
        <v>158</v>
      </c>
      <c r="O11" s="134"/>
      <c r="P11" s="134"/>
      <c r="Q11" s="134"/>
      <c r="R11" s="134" t="s">
        <v>158</v>
      </c>
      <c r="S11" s="89" t="s">
        <v>158</v>
      </c>
      <c r="T11" s="10"/>
      <c r="U11" s="10"/>
      <c r="V11" s="104"/>
      <c r="W11" s="90" t="s">
        <v>120</v>
      </c>
      <c r="X11" s="134" t="s">
        <v>158</v>
      </c>
      <c r="Y11" s="134"/>
      <c r="Z11" s="134"/>
      <c r="AA11" s="134"/>
      <c r="AB11" s="134" t="s">
        <v>158</v>
      </c>
      <c r="AC11" s="89" t="s">
        <v>158</v>
      </c>
      <c r="AD11" s="10"/>
      <c r="AE11" s="10"/>
      <c r="AF11" s="104"/>
      <c r="AG11" s="90" t="s">
        <v>120</v>
      </c>
      <c r="AH11" s="134" t="s">
        <v>158</v>
      </c>
      <c r="AI11" s="134"/>
      <c r="AJ11" s="134"/>
      <c r="AK11" s="134"/>
      <c r="AL11" s="134" t="s">
        <v>158</v>
      </c>
      <c r="AM11" s="89" t="s">
        <v>158</v>
      </c>
      <c r="AN11" s="10"/>
      <c r="AO11" s="10"/>
      <c r="AP11" s="104"/>
      <c r="AQ11" s="90" t="s">
        <v>120</v>
      </c>
      <c r="AR11" s="134" t="s">
        <v>158</v>
      </c>
      <c r="AS11" s="134"/>
      <c r="AT11" s="134"/>
      <c r="AU11" s="134"/>
      <c r="AV11" s="134" t="s">
        <v>158</v>
      </c>
      <c r="AW11" s="89" t="s">
        <v>158</v>
      </c>
      <c r="AX11" s="10"/>
      <c r="AY11" s="10"/>
      <c r="AZ11" s="104"/>
      <c r="BA11" s="90" t="s">
        <v>120</v>
      </c>
      <c r="BB11" s="134" t="s">
        <v>158</v>
      </c>
      <c r="BC11" s="134"/>
      <c r="BD11" s="134"/>
      <c r="BE11" s="134"/>
      <c r="BF11" s="134" t="s">
        <v>158</v>
      </c>
      <c r="BG11" s="89" t="s">
        <v>158</v>
      </c>
      <c r="BH11" s="10"/>
      <c r="BI11" s="10"/>
      <c r="BJ11" s="104"/>
      <c r="BK11" s="90" t="s">
        <v>120</v>
      </c>
      <c r="BL11" s="134" t="s">
        <v>158</v>
      </c>
      <c r="BM11" s="134"/>
      <c r="BN11" s="134"/>
      <c r="BO11" s="134"/>
      <c r="BP11" s="134" t="s">
        <v>158</v>
      </c>
      <c r="BQ11" s="89" t="s">
        <v>158</v>
      </c>
      <c r="BR11" s="10"/>
      <c r="BS11" s="10"/>
      <c r="BT11" s="104"/>
      <c r="BU11" s="90" t="s">
        <v>120</v>
      </c>
      <c r="BV11" s="134"/>
      <c r="BW11" s="134"/>
      <c r="BX11" s="134"/>
      <c r="BY11" s="134"/>
      <c r="BZ11" s="134"/>
      <c r="CA11" s="89"/>
      <c r="CB11" s="10"/>
      <c r="CC11" s="10"/>
      <c r="CD11" s="104"/>
      <c r="CE11" s="90" t="s">
        <v>120</v>
      </c>
      <c r="CF11" s="134" t="s">
        <v>158</v>
      </c>
      <c r="CG11" s="134"/>
      <c r="CH11" s="134"/>
      <c r="CI11" s="134"/>
      <c r="CJ11" s="134" t="s">
        <v>158</v>
      </c>
      <c r="CK11" s="89" t="s">
        <v>158</v>
      </c>
      <c r="CL11" s="10"/>
      <c r="CM11" s="10"/>
      <c r="CN11" s="104"/>
      <c r="CO11" s="90" t="s">
        <v>120</v>
      </c>
      <c r="CP11" s="134" t="s">
        <v>158</v>
      </c>
      <c r="CQ11" s="134"/>
      <c r="CR11" s="134"/>
      <c r="CS11" s="134"/>
      <c r="CT11" s="134" t="s">
        <v>158</v>
      </c>
      <c r="CU11" s="89" t="s">
        <v>158</v>
      </c>
      <c r="CV11" s="10"/>
      <c r="CW11" s="10"/>
      <c r="CX11" s="112"/>
      <c r="DH11" s="112"/>
      <c r="DR11" s="112"/>
      <c r="EB11" s="112"/>
      <c r="EL11" s="112"/>
      <c r="EV11" s="112"/>
      <c r="FF11" s="112"/>
      <c r="FP11" s="112"/>
      <c r="FZ11" s="112"/>
      <c r="GJ11" s="112"/>
      <c r="GT11" s="112"/>
      <c r="HD11" s="112"/>
      <c r="HN11" s="112"/>
      <c r="HX11" s="112"/>
      <c r="IH11" s="112"/>
    </row>
    <row xmlns:x14ac="http://schemas.microsoft.com/office/spreadsheetml/2009/9/ac" r="12" s="2" customFormat="true" ht="15" customHeight="true" x14ac:dyDescent="0.25">
      <c r="A12" s="368" t="str">
        <f ca="true">IF(ISBLANK('Data Summary'!A14),"",'Data Summary'!A14)</f>
        <v>ESP_2020_UIS</v>
      </c>
      <c r="B12" s="104"/>
      <c r="C12" s="90" t="s">
        <v>126</v>
      </c>
      <c r="D12" s="134" t="s">
        <v>158</v>
      </c>
      <c r="E12" s="134"/>
      <c r="F12" s="134"/>
      <c r="G12" s="134"/>
      <c r="H12" s="134" t="s">
        <v>158</v>
      </c>
      <c r="I12" s="89" t="s">
        <v>158</v>
      </c>
      <c r="J12" s="10"/>
      <c r="K12" s="10"/>
      <c r="L12" s="104"/>
      <c r="M12" s="90" t="s">
        <v>126</v>
      </c>
      <c r="N12" s="134" t="s">
        <v>158</v>
      </c>
      <c r="O12" s="134"/>
      <c r="P12" s="134"/>
      <c r="Q12" s="134"/>
      <c r="R12" s="134" t="s">
        <v>158</v>
      </c>
      <c r="S12" s="89" t="s">
        <v>158</v>
      </c>
      <c r="T12" s="10"/>
      <c r="U12" s="10"/>
      <c r="V12" s="104"/>
      <c r="W12" s="90" t="s">
        <v>126</v>
      </c>
      <c r="X12" s="134" t="s">
        <v>158</v>
      </c>
      <c r="Y12" s="134"/>
      <c r="Z12" s="134"/>
      <c r="AA12" s="134"/>
      <c r="AB12" s="134" t="s">
        <v>158</v>
      </c>
      <c r="AC12" s="89" t="s">
        <v>158</v>
      </c>
      <c r="AD12" s="10"/>
      <c r="AE12" s="10"/>
      <c r="AF12" s="104"/>
      <c r="AG12" s="90" t="s">
        <v>126</v>
      </c>
      <c r="AH12" s="134" t="s">
        <v>158</v>
      </c>
      <c r="AI12" s="134"/>
      <c r="AJ12" s="134"/>
      <c r="AK12" s="134"/>
      <c r="AL12" s="134" t="s">
        <v>158</v>
      </c>
      <c r="AM12" s="89" t="s">
        <v>158</v>
      </c>
      <c r="AN12" s="10"/>
      <c r="AO12" s="10"/>
      <c r="AP12" s="104"/>
      <c r="AQ12" s="90" t="s">
        <v>126</v>
      </c>
      <c r="AR12" s="134" t="s">
        <v>158</v>
      </c>
      <c r="AS12" s="134"/>
      <c r="AT12" s="134"/>
      <c r="AU12" s="134"/>
      <c r="AV12" s="134" t="s">
        <v>158</v>
      </c>
      <c r="AW12" s="89" t="s">
        <v>158</v>
      </c>
      <c r="AX12" s="10"/>
      <c r="AY12" s="10"/>
      <c r="AZ12" s="104"/>
      <c r="BA12" s="90" t="s">
        <v>126</v>
      </c>
      <c r="BB12" s="134" t="s">
        <v>158</v>
      </c>
      <c r="BC12" s="134"/>
      <c r="BD12" s="134"/>
      <c r="BE12" s="134"/>
      <c r="BF12" s="134" t="s">
        <v>158</v>
      </c>
      <c r="BG12" s="89" t="s">
        <v>158</v>
      </c>
      <c r="BH12" s="10"/>
      <c r="BI12" s="10"/>
      <c r="BJ12" s="104"/>
      <c r="BK12" s="90" t="s">
        <v>126</v>
      </c>
      <c r="BL12" s="134" t="s">
        <v>158</v>
      </c>
      <c r="BM12" s="134"/>
      <c r="BN12" s="134"/>
      <c r="BO12" s="134"/>
      <c r="BP12" s="134" t="s">
        <v>158</v>
      </c>
      <c r="BQ12" s="89" t="s">
        <v>158</v>
      </c>
      <c r="BR12" s="10"/>
      <c r="BS12" s="10"/>
      <c r="BT12" s="104"/>
      <c r="BU12" s="90" t="s">
        <v>126</v>
      </c>
      <c r="BV12" s="134"/>
      <c r="BW12" s="134"/>
      <c r="BX12" s="134"/>
      <c r="BY12" s="134"/>
      <c r="BZ12" s="134"/>
      <c r="CA12" s="89"/>
      <c r="CB12" s="10"/>
      <c r="CC12" s="10"/>
      <c r="CD12" s="104"/>
      <c r="CE12" s="90" t="s">
        <v>126</v>
      </c>
      <c r="CF12" s="134" t="s">
        <v>158</v>
      </c>
      <c r="CG12" s="134"/>
      <c r="CH12" s="134"/>
      <c r="CI12" s="134"/>
      <c r="CJ12" s="134" t="s">
        <v>158</v>
      </c>
      <c r="CK12" s="89" t="s">
        <v>158</v>
      </c>
      <c r="CL12" s="10"/>
      <c r="CM12" s="10"/>
      <c r="CN12" s="104"/>
      <c r="CO12" s="90" t="s">
        <v>126</v>
      </c>
      <c r="CP12" s="134" t="s">
        <v>158</v>
      </c>
      <c r="CQ12" s="134"/>
      <c r="CR12" s="134"/>
      <c r="CS12" s="134"/>
      <c r="CT12" s="134" t="s">
        <v>158</v>
      </c>
      <c r="CU12" s="89" t="s">
        <v>158</v>
      </c>
      <c r="CV12" s="10"/>
      <c r="CW12" s="10"/>
      <c r="CX12" s="112"/>
      <c r="DH12" s="112"/>
      <c r="DR12" s="112"/>
      <c r="EB12" s="112"/>
      <c r="EL12" s="112"/>
      <c r="EV12" s="112"/>
      <c r="FF12" s="112"/>
      <c r="FP12" s="112"/>
      <c r="FZ12" s="112"/>
      <c r="GJ12" s="112"/>
      <c r="GT12" s="112"/>
      <c r="HD12" s="112"/>
      <c r="HN12" s="112"/>
      <c r="HX12" s="112"/>
      <c r="IH12" s="112"/>
    </row>
    <row xmlns:x14ac="http://schemas.microsoft.com/office/spreadsheetml/2009/9/ac" r="13" s="2" customFormat="true" ht="15" customHeight="true" x14ac:dyDescent="0.25">
      <c r="A13" s="368" t="str">
        <f ca="true">IF(ISBLANK('Data Summary'!A15),"",'Data Summary'!A15)</f>
        <v>ESP_2021_UIS</v>
      </c>
      <c r="B13" s="104"/>
      <c r="C13" s="90" t="s">
        <v>103</v>
      </c>
      <c r="D13" s="134" t="s">
        <v>158</v>
      </c>
      <c r="E13" s="134"/>
      <c r="F13" s="134"/>
      <c r="G13" s="134"/>
      <c r="H13" s="134" t="s">
        <v>158</v>
      </c>
      <c r="I13" s="89" t="s">
        <v>158</v>
      </c>
      <c r="J13" s="10"/>
      <c r="K13" s="10"/>
      <c r="L13" s="104"/>
      <c r="M13" s="90" t="s">
        <v>103</v>
      </c>
      <c r="N13" s="134" t="s">
        <v>158</v>
      </c>
      <c r="O13" s="134"/>
      <c r="P13" s="134"/>
      <c r="Q13" s="134"/>
      <c r="R13" s="134" t="s">
        <v>158</v>
      </c>
      <c r="S13" s="89" t="s">
        <v>158</v>
      </c>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t="s">
        <v>158</v>
      </c>
      <c r="AM13" s="89" t="s">
        <v>158</v>
      </c>
      <c r="AN13" s="10"/>
      <c r="AO13" s="10"/>
      <c r="AP13" s="104"/>
      <c r="AQ13" s="90" t="s">
        <v>103</v>
      </c>
      <c r="AR13" s="134" t="s">
        <v>158</v>
      </c>
      <c r="AS13" s="134"/>
      <c r="AT13" s="134"/>
      <c r="AU13" s="134"/>
      <c r="AV13" s="134" t="s">
        <v>158</v>
      </c>
      <c r="AW13" s="89" t="s">
        <v>158</v>
      </c>
      <c r="AX13" s="10"/>
      <c r="AY13" s="10"/>
      <c r="AZ13" s="104"/>
      <c r="BA13" s="90" t="s">
        <v>103</v>
      </c>
      <c r="BB13" s="134" t="s">
        <v>158</v>
      </c>
      <c r="BC13" s="134"/>
      <c r="BD13" s="134"/>
      <c r="BE13" s="134"/>
      <c r="BF13" s="134" t="s">
        <v>158</v>
      </c>
      <c r="BG13" s="89" t="s">
        <v>158</v>
      </c>
      <c r="BH13" s="10"/>
      <c r="BI13" s="10"/>
      <c r="BJ13" s="104"/>
      <c r="BK13" s="90" t="s">
        <v>103</v>
      </c>
      <c r="BL13" s="134" t="s">
        <v>158</v>
      </c>
      <c r="BM13" s="134"/>
      <c r="BN13" s="134"/>
      <c r="BO13" s="134"/>
      <c r="BP13" s="134" t="s">
        <v>158</v>
      </c>
      <c r="BQ13" s="89" t="s">
        <v>158</v>
      </c>
      <c r="BR13" s="10"/>
      <c r="BS13" s="10"/>
      <c r="BT13" s="104"/>
      <c r="BU13" s="90" t="s">
        <v>103</v>
      </c>
      <c r="BV13" s="134"/>
      <c r="BW13" s="134"/>
      <c r="BX13" s="134"/>
      <c r="BY13" s="134"/>
      <c r="BZ13" s="134"/>
      <c r="CA13" s="89"/>
      <c r="CB13" s="10"/>
      <c r="CC13" s="10"/>
      <c r="CD13" s="104"/>
      <c r="CE13" s="90" t="s">
        <v>103</v>
      </c>
      <c r="CF13" s="134" t="s">
        <v>158</v>
      </c>
      <c r="CG13" s="134"/>
      <c r="CH13" s="134"/>
      <c r="CI13" s="134"/>
      <c r="CJ13" s="134" t="s">
        <v>158</v>
      </c>
      <c r="CK13" s="89" t="s">
        <v>158</v>
      </c>
      <c r="CL13" s="10"/>
      <c r="CM13" s="10"/>
      <c r="CN13" s="104"/>
      <c r="CO13" s="90" t="s">
        <v>103</v>
      </c>
      <c r="CP13" s="134" t="s">
        <v>158</v>
      </c>
      <c r="CQ13" s="134"/>
      <c r="CR13" s="134"/>
      <c r="CS13" s="134"/>
      <c r="CT13" s="134" t="s">
        <v>158</v>
      </c>
      <c r="CU13" s="89" t="s">
        <v>158</v>
      </c>
      <c r="CV13" s="10"/>
      <c r="CW13" s="10"/>
      <c r="CX13" s="112"/>
      <c r="DH13" s="112"/>
      <c r="DR13" s="112"/>
      <c r="EB13" s="112"/>
      <c r="EL13" s="112"/>
      <c r="EV13" s="112"/>
      <c r="FF13" s="112"/>
      <c r="FP13" s="112"/>
      <c r="FZ13" s="112"/>
      <c r="GJ13" s="112"/>
      <c r="GT13" s="112"/>
      <c r="HD13" s="112"/>
      <c r="HN13" s="112"/>
      <c r="HX13" s="112"/>
      <c r="IH13" s="112"/>
    </row>
    <row xmlns:x14ac="http://schemas.microsoft.com/office/spreadsheetml/2009/9/ac" r="14" ht="15.75" customHeight="true" x14ac:dyDescent="0.25">
      <c r="A14" s="369"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AZ14" s="105"/>
      <c r="BA14" s="83" t="s">
        <v>23</v>
      </c>
      <c r="BB14" s="9"/>
      <c r="BC14" s="9"/>
      <c r="BD14" s="9"/>
      <c r="BE14" s="64"/>
      <c r="BF14" s="65"/>
      <c r="BG14" s="66"/>
      <c r="BH14" s="10"/>
      <c r="BI14" s="10"/>
      <c r="BJ14" s="105"/>
      <c r="BK14" s="83" t="s">
        <v>23</v>
      </c>
      <c r="BL14" s="9"/>
      <c r="BM14" s="9"/>
      <c r="BN14" s="9"/>
      <c r="BO14" s="64"/>
      <c r="BP14" s="65"/>
      <c r="BQ14" s="66"/>
      <c r="BR14" s="10"/>
      <c r="BS14" s="10"/>
      <c r="BT14" s="105"/>
      <c r="BU14" s="83" t="s">
        <v>23</v>
      </c>
      <c r="BV14" s="9"/>
      <c r="BW14" s="9"/>
      <c r="BX14" s="9"/>
      <c r="BY14" s="64"/>
      <c r="BZ14" s="65"/>
      <c r="CA14" s="66"/>
      <c r="CB14" s="10"/>
      <c r="CC14" s="10"/>
      <c r="CD14" s="105"/>
      <c r="CE14" s="83" t="s">
        <v>23</v>
      </c>
      <c r="CF14" s="9"/>
      <c r="CG14" s="9"/>
      <c r="CH14" s="9"/>
      <c r="CI14" s="64"/>
      <c r="CJ14" s="65"/>
      <c r="CK14" s="66"/>
      <c r="CL14" s="10"/>
      <c r="CM14" s="10"/>
      <c r="CN14" s="105"/>
      <c r="CO14" s="83" t="s">
        <v>23</v>
      </c>
      <c r="CP14" s="9"/>
      <c r="CQ14" s="9"/>
      <c r="CR14" s="9"/>
      <c r="CS14" s="64"/>
      <c r="CT14" s="65"/>
      <c r="CU14" s="66"/>
      <c r="CV14" s="10"/>
      <c r="CW14" s="10"/>
    </row>
    <row xmlns:x14ac="http://schemas.microsoft.com/office/spreadsheetml/2009/9/ac" r="15" ht="15.75" customHeight="true" thickBot="true" x14ac:dyDescent="0.3">
      <c r="A15" s="369"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AZ15" s="106"/>
      <c r="BA15" s="84" t="s">
        <v>20</v>
      </c>
      <c r="BB15" s="68"/>
      <c r="BC15" s="68"/>
      <c r="BD15" s="68"/>
      <c r="BE15" s="68"/>
      <c r="BF15" s="68"/>
      <c r="BG15" s="24"/>
      <c r="BH15" s="20"/>
      <c r="BI15" s="20"/>
      <c r="BJ15" s="106"/>
      <c r="BK15" s="84" t="s">
        <v>20</v>
      </c>
      <c r="BL15" s="68"/>
      <c r="BM15" s="68"/>
      <c r="BN15" s="68"/>
      <c r="BO15" s="68"/>
      <c r="BP15" s="68"/>
      <c r="BQ15" s="24"/>
      <c r="BR15" s="20"/>
      <c r="BS15" s="20"/>
      <c r="BT15" s="106"/>
      <c r="BU15" s="84" t="s">
        <v>20</v>
      </c>
      <c r="BV15" s="68"/>
      <c r="BW15" s="68"/>
      <c r="BX15" s="68"/>
      <c r="BY15" s="68"/>
      <c r="BZ15" s="68"/>
      <c r="CA15" s="24"/>
      <c r="CB15" s="20"/>
      <c r="CC15" s="20"/>
      <c r="CD15" s="106"/>
      <c r="CE15" s="84" t="s">
        <v>20</v>
      </c>
      <c r="CF15" s="68"/>
      <c r="CG15" s="68"/>
      <c r="CH15" s="68"/>
      <c r="CI15" s="68"/>
      <c r="CJ15" s="68"/>
      <c r="CK15" s="24"/>
      <c r="CL15" s="20"/>
      <c r="CM15" s="20"/>
      <c r="CN15" s="106"/>
      <c r="CO15" s="84" t="s">
        <v>20</v>
      </c>
      <c r="CP15" s="68"/>
      <c r="CQ15" s="68"/>
      <c r="CR15" s="68"/>
      <c r="CS15" s="68"/>
      <c r="CT15" s="68"/>
      <c r="CU15" s="24"/>
      <c r="CV15" s="20"/>
      <c r="CW15" s="20"/>
    </row>
    <row xmlns:x14ac="http://schemas.microsoft.com/office/spreadsheetml/2009/9/ac" r="16" s="3" customFormat="true" ht="15.6" customHeight="true" x14ac:dyDescent="0.25">
      <c r="A16" s="369" t="str">
        <f ca="true">IF(ISBLANK('Data Summary'!A18),"",'Data Summary'!A18)</f>
        <v/>
      </c>
      <c r="B16" s="107"/>
      <c r="L16" s="107"/>
      <c r="V16" s="107"/>
      <c r="AF16" s="107"/>
      <c r="AP16" s="107"/>
      <c r="AZ16" s="107"/>
      <c r="BA16" s="107"/>
      <c r="BJ16" s="107"/>
      <c r="BT16" s="107"/>
      <c r="CD16" s="107"/>
      <c r="CN16" s="107"/>
      <c r="CX16" s="107"/>
      <c r="DH16" s="107"/>
      <c r="DR16" s="107"/>
      <c r="EB16" s="107"/>
      <c r="EL16" s="107"/>
      <c r="EV16" s="107"/>
      <c r="FF16" s="107"/>
      <c r="FP16" s="107"/>
      <c r="FZ16" s="107"/>
      <c r="GJ16" s="107"/>
      <c r="GT16" s="107"/>
      <c r="HD16" s="107"/>
      <c r="HN16" s="107"/>
      <c r="HX16" s="107"/>
      <c r="IH16" s="107"/>
    </row>
    <row xmlns:x14ac="http://schemas.microsoft.com/office/spreadsheetml/2009/9/ac" r="17" s="3" customFormat="true" x14ac:dyDescent="0.25">
      <c r="A17" s="369" t="str">
        <f ca="true">IF(ISBLANK('Data Summary'!A19),"",'Data Summary'!A19)</f>
        <v/>
      </c>
      <c r="B17" s="107"/>
      <c r="L17" s="107"/>
      <c r="V17" s="107"/>
      <c r="AF17" s="107"/>
      <c r="AP17" s="107"/>
      <c r="AZ17" s="107"/>
      <c r="BA17" s="107"/>
      <c r="BJ17" s="107"/>
      <c r="BT17" s="107"/>
      <c r="CD17" s="107"/>
      <c r="CN17" s="107"/>
      <c r="CX17" s="107"/>
      <c r="DH17" s="107"/>
      <c r="DR17" s="107"/>
      <c r="EB17" s="107"/>
      <c r="EL17" s="107"/>
      <c r="EV17" s="107"/>
      <c r="FF17" s="107"/>
      <c r="FP17" s="107"/>
      <c r="FZ17" s="107"/>
      <c r="GJ17" s="107"/>
      <c r="GT17" s="107"/>
      <c r="HD17" s="107"/>
      <c r="HN17" s="107"/>
      <c r="HX17" s="107"/>
      <c r="IH17" s="107"/>
    </row>
    <row xmlns:x14ac="http://schemas.microsoft.com/office/spreadsheetml/2009/9/ac" r="18" s="3" customFormat="true" x14ac:dyDescent="0.25">
      <c r="A18" s="369" t="str">
        <f ca="true">IF(ISBLANK('Data Summary'!A20),"",'Data Summary'!A20)</f>
        <v/>
      </c>
      <c r="B18" s="107"/>
      <c r="L18" s="107"/>
      <c r="V18" s="107"/>
      <c r="AF18" s="107"/>
      <c r="AP18" s="107"/>
      <c r="AZ18" s="107"/>
      <c r="BA18" s="107"/>
      <c r="BJ18" s="107"/>
      <c r="BT18" s="107"/>
      <c r="CD18" s="107"/>
      <c r="CN18" s="107"/>
      <c r="CX18" s="107"/>
      <c r="DH18" s="107"/>
      <c r="DR18" s="107"/>
      <c r="EB18" s="107"/>
      <c r="EL18" s="107"/>
      <c r="EV18" s="107"/>
      <c r="FF18" s="107"/>
      <c r="FP18" s="107"/>
      <c r="FZ18" s="107"/>
      <c r="GJ18" s="107"/>
      <c r="GT18" s="107"/>
      <c r="HD18" s="107"/>
      <c r="HN18" s="107"/>
      <c r="HX18" s="107"/>
      <c r="IH18" s="107"/>
    </row>
    <row xmlns:x14ac="http://schemas.microsoft.com/office/spreadsheetml/2009/9/ac" r="19" s="3" customFormat="true" x14ac:dyDescent="0.25">
      <c r="A19" s="369" t="str">
        <f ca="true">IF(ISBLANK('Data Summary'!A21),"",'Data Summary'!A21)</f>
        <v/>
      </c>
      <c r="B19" s="107"/>
      <c r="L19" s="107"/>
      <c r="V19" s="107"/>
      <c r="AF19" s="107"/>
      <c r="AP19" s="107"/>
      <c r="AZ19" s="107"/>
      <c r="BA19" s="107"/>
      <c r="BJ19" s="107"/>
      <c r="BT19" s="107"/>
      <c r="CD19" s="107"/>
      <c r="CN19" s="107"/>
      <c r="CX19" s="107"/>
      <c r="DH19" s="107"/>
      <c r="DR19" s="107"/>
      <c r="EB19" s="107"/>
      <c r="EL19" s="107"/>
      <c r="EV19" s="107"/>
      <c r="FF19" s="107"/>
      <c r="FP19" s="107"/>
      <c r="FZ19" s="107"/>
      <c r="GJ19" s="107"/>
      <c r="GT19" s="107"/>
      <c r="HD19" s="107"/>
      <c r="HN19" s="107"/>
      <c r="HX19" s="107"/>
      <c r="IH19" s="107"/>
    </row>
    <row xmlns:x14ac="http://schemas.microsoft.com/office/spreadsheetml/2009/9/ac" r="20" s="3" customFormat="true" x14ac:dyDescent="0.25">
      <c r="A20" s="369" t="str">
        <f ca="true">IF(ISBLANK('Data Summary'!A22),"",'Data Summary'!A22)</f>
        <v/>
      </c>
      <c r="B20" s="107"/>
      <c r="L20" s="107"/>
      <c r="V20" s="107"/>
      <c r="AF20" s="107"/>
      <c r="AP20" s="107"/>
      <c r="AZ20" s="107"/>
      <c r="BA20" s="107"/>
      <c r="BJ20" s="107"/>
      <c r="BT20" s="107"/>
      <c r="CD20" s="107"/>
      <c r="CN20" s="107"/>
      <c r="CX20" s="107"/>
      <c r="DH20" s="107"/>
      <c r="DR20" s="107"/>
      <c r="EB20" s="107"/>
      <c r="EL20" s="107"/>
      <c r="EV20" s="107"/>
      <c r="FF20" s="107"/>
      <c r="FP20" s="107"/>
      <c r="FZ20" s="107"/>
      <c r="GJ20" s="107"/>
      <c r="GT20" s="107"/>
      <c r="HD20" s="107"/>
      <c r="HN20" s="107"/>
      <c r="HX20" s="107"/>
      <c r="IH20" s="107"/>
    </row>
    <row xmlns:x14ac="http://schemas.microsoft.com/office/spreadsheetml/2009/9/ac" r="21" s="3" customFormat="true" x14ac:dyDescent="0.25">
      <c r="A21" s="369" t="str">
        <f ca="true">IF(ISBLANK('Data Summary'!A23),"",'Data Summary'!A23)</f>
        <v/>
      </c>
      <c r="B21" s="107"/>
      <c r="L21" s="107"/>
      <c r="V21" s="107"/>
      <c r="AF21" s="107"/>
      <c r="AP21" s="107"/>
      <c r="AZ21" s="107"/>
      <c r="BA21" s="107"/>
      <c r="BJ21" s="107"/>
      <c r="BT21" s="107"/>
      <c r="CD21" s="107"/>
      <c r="CN21" s="107"/>
      <c r="CX21" s="107"/>
      <c r="DH21" s="107"/>
      <c r="DR21" s="107"/>
      <c r="EB21" s="107"/>
      <c r="EL21" s="107"/>
      <c r="EV21" s="107"/>
      <c r="FF21" s="107"/>
      <c r="FP21" s="107"/>
      <c r="FZ21" s="107"/>
      <c r="GJ21" s="107"/>
      <c r="GT21" s="107"/>
      <c r="HD21" s="107"/>
      <c r="HN21" s="107"/>
      <c r="HX21" s="107"/>
      <c r="IH21" s="107"/>
    </row>
    <row xmlns:x14ac="http://schemas.microsoft.com/office/spreadsheetml/2009/9/ac" r="22" s="3" customFormat="true" x14ac:dyDescent="0.25">
      <c r="A22" s="369" t="str">
        <f ca="true">IF(ISBLANK('Data Summary'!A24),"",'Data Summary'!A24)</f>
        <v/>
      </c>
      <c r="B22" s="107"/>
      <c r="L22" s="107"/>
      <c r="V22" s="107"/>
      <c r="AF22" s="107"/>
      <c r="AP22" s="107"/>
      <c r="AZ22" s="107"/>
      <c r="BA22" s="107"/>
      <c r="BJ22" s="107"/>
      <c r="BT22" s="107"/>
      <c r="CD22" s="107"/>
      <c r="CN22" s="107"/>
      <c r="CX22" s="107"/>
      <c r="DH22" s="107"/>
      <c r="DR22" s="107"/>
      <c r="EB22" s="107"/>
      <c r="EL22" s="107"/>
      <c r="EV22" s="107"/>
      <c r="FF22" s="107"/>
      <c r="FP22" s="107"/>
      <c r="FZ22" s="107"/>
      <c r="GJ22" s="107"/>
      <c r="GT22" s="107"/>
      <c r="HD22" s="107"/>
      <c r="HN22" s="107"/>
      <c r="HX22" s="107"/>
      <c r="IH22" s="107"/>
    </row>
    <row xmlns:x14ac="http://schemas.microsoft.com/office/spreadsheetml/2009/9/ac" r="23" s="3" customFormat="true" x14ac:dyDescent="0.25">
      <c r="A23" s="369" t="str">
        <f ca="true">IF(ISBLANK('Data Summary'!A25),"",'Data Summary'!A25)</f>
        <v/>
      </c>
      <c r="B23" s="107"/>
      <c r="L23" s="107"/>
      <c r="V23" s="107"/>
      <c r="AF23" s="107"/>
      <c r="AP23" s="107"/>
      <c r="AZ23" s="107"/>
      <c r="BA23" s="107"/>
      <c r="BJ23" s="107"/>
      <c r="BT23" s="107"/>
      <c r="CD23" s="107"/>
      <c r="CN23" s="107"/>
      <c r="CX23" s="107"/>
      <c r="DH23" s="107"/>
      <c r="DR23" s="107"/>
      <c r="EB23" s="107"/>
      <c r="EL23" s="107"/>
      <c r="EV23" s="107"/>
      <c r="FF23" s="107"/>
      <c r="FP23" s="107"/>
      <c r="FZ23" s="107"/>
      <c r="GJ23" s="107"/>
      <c r="GT23" s="107"/>
      <c r="HD23" s="107"/>
      <c r="HN23" s="107"/>
      <c r="HX23" s="107"/>
      <c r="IH23" s="107"/>
    </row>
    <row xmlns:x14ac="http://schemas.microsoft.com/office/spreadsheetml/2009/9/ac" r="24" s="3" customFormat="true" x14ac:dyDescent="0.25">
      <c r="A24" s="369" t="str">
        <f ca="true">IF(ISBLANK('Data Summary'!A26),"",'Data Summary'!A26)</f>
        <v/>
      </c>
      <c r="B24" s="107"/>
      <c r="L24" s="107"/>
      <c r="V24" s="107"/>
      <c r="AF24" s="107"/>
      <c r="AP24" s="107"/>
      <c r="AZ24" s="107"/>
      <c r="BA24" s="107"/>
      <c r="BJ24" s="107"/>
      <c r="BT24" s="107"/>
      <c r="CD24" s="107"/>
      <c r="CN24" s="107"/>
      <c r="CX24" s="107"/>
      <c r="DH24" s="107"/>
      <c r="DR24" s="107"/>
      <c r="EB24" s="107"/>
      <c r="EL24" s="107"/>
      <c r="EV24" s="107"/>
      <c r="FF24" s="107"/>
      <c r="FP24" s="107"/>
      <c r="FZ24" s="107"/>
      <c r="GJ24" s="107"/>
      <c r="GT24" s="107"/>
      <c r="HD24" s="107"/>
      <c r="HN24" s="107"/>
      <c r="HX24" s="107"/>
      <c r="IH24" s="107"/>
    </row>
    <row xmlns:x14ac="http://schemas.microsoft.com/office/spreadsheetml/2009/9/ac" r="25" s="3" customFormat="true" x14ac:dyDescent="0.25">
      <c r="A25" s="369" t="str">
        <f ca="true">IF(ISBLANK('Data Summary'!A27),"",'Data Summary'!A27)</f>
        <v/>
      </c>
      <c r="B25" s="107"/>
      <c r="L25" s="107"/>
      <c r="V25" s="107"/>
      <c r="AF25" s="107"/>
      <c r="AP25" s="107"/>
      <c r="AZ25" s="107"/>
      <c r="BA25" s="107"/>
      <c r="BJ25" s="107"/>
      <c r="BT25" s="107"/>
      <c r="CD25" s="107"/>
      <c r="CN25" s="107"/>
      <c r="CX25" s="107"/>
      <c r="DH25" s="107"/>
      <c r="DR25" s="107"/>
      <c r="EB25" s="107"/>
      <c r="EL25" s="107"/>
      <c r="EV25" s="107"/>
      <c r="FF25" s="107"/>
      <c r="FP25" s="107"/>
      <c r="FZ25" s="107"/>
      <c r="GJ25" s="107"/>
      <c r="GT25" s="107"/>
      <c r="HD25" s="107"/>
      <c r="HN25" s="107"/>
      <c r="HX25" s="107"/>
      <c r="IH25" s="107"/>
    </row>
    <row xmlns:x14ac="http://schemas.microsoft.com/office/spreadsheetml/2009/9/ac" r="26" s="3" customFormat="true" x14ac:dyDescent="0.25">
      <c r="A26" s="369" t="str">
        <f ca="true">IF(ISBLANK('Data Summary'!A28),"",'Data Summary'!A28)</f>
        <v/>
      </c>
      <c r="B26" s="107"/>
      <c r="L26" s="107"/>
      <c r="V26" s="107"/>
      <c r="AF26" s="107"/>
      <c r="AP26" s="107"/>
      <c r="AZ26" s="107"/>
      <c r="BA26" s="107"/>
      <c r="BJ26" s="107"/>
      <c r="BT26" s="107"/>
      <c r="CD26" s="107"/>
      <c r="CN26" s="107"/>
      <c r="CX26" s="107"/>
      <c r="DH26" s="107"/>
      <c r="DR26" s="107"/>
      <c r="EB26" s="107"/>
      <c r="EL26" s="107"/>
      <c r="EV26" s="107"/>
      <c r="FF26" s="107"/>
      <c r="FP26" s="107"/>
      <c r="FZ26" s="107"/>
      <c r="GJ26" s="107"/>
      <c r="GT26" s="107"/>
      <c r="HD26" s="107"/>
      <c r="HN26" s="107"/>
      <c r="HX26" s="107"/>
      <c r="IH26" s="107"/>
    </row>
    <row xmlns:x14ac="http://schemas.microsoft.com/office/spreadsheetml/2009/9/ac" r="27" s="3" customFormat="true" x14ac:dyDescent="0.25">
      <c r="A27" s="369" t="str">
        <f ca="true">IF(ISBLANK('Data Summary'!A29),"",'Data Summary'!A29)</f>
        <v/>
      </c>
      <c r="B27" s="107"/>
      <c r="L27" s="107"/>
      <c r="V27" s="107"/>
      <c r="AF27" s="107"/>
      <c r="AP27" s="107"/>
      <c r="AZ27" s="107"/>
      <c r="BA27" s="107"/>
      <c r="BJ27" s="107"/>
      <c r="BT27" s="107"/>
      <c r="CD27" s="107"/>
      <c r="CN27" s="107"/>
      <c r="CX27" s="107"/>
      <c r="DH27" s="107"/>
      <c r="DR27" s="107"/>
      <c r="EB27" s="107"/>
      <c r="EL27" s="107"/>
      <c r="EV27" s="107"/>
      <c r="FF27" s="107"/>
      <c r="FP27" s="107"/>
      <c r="FZ27" s="107"/>
      <c r="GJ27" s="107"/>
      <c r="GT27" s="107"/>
      <c r="HD27" s="107"/>
      <c r="HN27" s="107"/>
      <c r="HX27" s="107"/>
      <c r="IH27" s="107"/>
    </row>
    <row xmlns:x14ac="http://schemas.microsoft.com/office/spreadsheetml/2009/9/ac" r="28" s="3" customFormat="true" x14ac:dyDescent="0.25">
      <c r="A28" s="369" t="str">
        <f ca="true">IF(ISBLANK('Data Summary'!A30),"",'Data Summary'!A30)</f>
        <v/>
      </c>
      <c r="B28" s="107"/>
      <c r="L28" s="107"/>
      <c r="V28" s="107"/>
      <c r="AF28" s="107"/>
      <c r="AP28" s="107"/>
      <c r="AZ28" s="107"/>
      <c r="BA28" s="107"/>
      <c r="BJ28" s="107"/>
      <c r="BT28" s="107"/>
      <c r="CD28" s="107"/>
      <c r="CN28" s="107"/>
      <c r="CX28" s="107"/>
      <c r="DH28" s="107"/>
      <c r="DR28" s="107"/>
      <c r="EB28" s="107"/>
      <c r="EL28" s="107"/>
      <c r="EV28" s="107"/>
      <c r="FF28" s="107"/>
      <c r="FP28" s="107"/>
      <c r="FZ28" s="107"/>
      <c r="GJ28" s="107"/>
      <c r="GT28" s="107"/>
      <c r="HD28" s="107"/>
      <c r="HN28" s="107"/>
      <c r="HX28" s="107"/>
      <c r="IH28" s="107"/>
    </row>
    <row xmlns:x14ac="http://schemas.microsoft.com/office/spreadsheetml/2009/9/ac" r="29" s="3" customFormat="true" x14ac:dyDescent="0.25">
      <c r="A29" s="369" t="str">
        <f ca="true">IF(ISBLANK('Data Summary'!A31),"",'Data Summary'!A31)</f>
        <v/>
      </c>
      <c r="B29" s="107"/>
      <c r="L29" s="107"/>
      <c r="V29" s="107"/>
      <c r="AF29" s="107"/>
      <c r="AP29" s="107"/>
      <c r="AZ29" s="107"/>
      <c r="BA29" s="107"/>
      <c r="BJ29" s="107"/>
      <c r="BT29" s="107"/>
      <c r="CD29" s="107"/>
      <c r="CN29" s="107"/>
      <c r="CX29" s="107"/>
      <c r="DH29" s="107"/>
      <c r="DR29" s="107"/>
      <c r="EB29" s="107"/>
      <c r="EL29" s="107"/>
      <c r="EV29" s="107"/>
      <c r="FF29" s="107"/>
      <c r="FP29" s="107"/>
      <c r="FZ29" s="107"/>
      <c r="GJ29" s="107"/>
      <c r="GT29" s="107"/>
      <c r="HD29" s="107"/>
      <c r="HN29" s="107"/>
      <c r="HX29" s="107"/>
      <c r="IH29" s="107"/>
    </row>
    <row xmlns:x14ac="http://schemas.microsoft.com/office/spreadsheetml/2009/9/ac" r="30" s="3" customFormat="true" x14ac:dyDescent="0.25">
      <c r="A30" s="369" t="str">
        <f ca="true">IF(ISBLANK('Data Summary'!A32),"",'Data Summary'!A32)</f>
        <v/>
      </c>
      <c r="B30" s="107"/>
      <c r="L30" s="107"/>
      <c r="V30" s="107"/>
      <c r="AF30" s="107"/>
      <c r="AP30" s="107"/>
      <c r="AZ30" s="107"/>
      <c r="BA30" s="107"/>
      <c r="BJ30" s="107"/>
      <c r="BT30" s="107"/>
      <c r="CD30" s="107"/>
      <c r="CN30" s="107"/>
      <c r="CX30" s="107"/>
      <c r="DH30" s="107"/>
      <c r="DR30" s="107"/>
      <c r="EB30" s="107"/>
      <c r="EL30" s="107"/>
      <c r="EV30" s="107"/>
      <c r="FF30" s="107"/>
      <c r="FP30" s="107"/>
      <c r="FZ30" s="107"/>
      <c r="GJ30" s="107"/>
      <c r="GT30" s="107"/>
      <c r="HD30" s="107"/>
      <c r="HN30" s="107"/>
      <c r="HX30" s="107"/>
      <c r="IH30" s="107"/>
    </row>
    <row xmlns:x14ac="http://schemas.microsoft.com/office/spreadsheetml/2009/9/ac" r="31" s="3" customFormat="true" x14ac:dyDescent="0.25">
      <c r="A31" s="369" t="str">
        <f ca="true">IF(ISBLANK('Data Summary'!A33),"",'Data Summary'!A33)</f>
        <v/>
      </c>
      <c r="B31" s="107"/>
      <c r="L31" s="107"/>
      <c r="V31" s="107"/>
      <c r="AF31" s="107"/>
      <c r="AP31" s="107"/>
      <c r="AZ31" s="107"/>
      <c r="BA31" s="107"/>
      <c r="BJ31" s="107"/>
      <c r="BT31" s="107"/>
      <c r="CD31" s="107"/>
      <c r="CN31" s="107"/>
      <c r="CX31" s="107"/>
      <c r="DH31" s="107"/>
      <c r="DR31" s="107"/>
      <c r="EB31" s="107"/>
      <c r="EL31" s="107"/>
      <c r="EV31" s="107"/>
      <c r="FF31" s="107"/>
      <c r="FP31" s="107"/>
      <c r="FZ31" s="107"/>
      <c r="GJ31" s="107"/>
      <c r="GT31" s="107"/>
      <c r="HD31" s="107"/>
      <c r="HN31" s="107"/>
      <c r="HX31" s="107"/>
      <c r="IH31" s="107"/>
    </row>
    <row xmlns:x14ac="http://schemas.microsoft.com/office/spreadsheetml/2009/9/ac" r="32" s="3" customFormat="true" x14ac:dyDescent="0.25">
      <c r="A32" s="369" t="str">
        <f ca="true">IF(ISBLANK('Data Summary'!A34),"",'Data Summary'!A34)</f>
        <v/>
      </c>
      <c r="B32" s="107"/>
      <c r="L32" s="107"/>
      <c r="V32" s="107"/>
      <c r="AF32" s="107"/>
      <c r="AP32" s="107"/>
      <c r="AZ32" s="107"/>
      <c r="BA32" s="107"/>
      <c r="BJ32" s="107"/>
      <c r="BT32" s="107"/>
      <c r="CD32" s="107"/>
      <c r="CN32" s="107"/>
      <c r="CX32" s="107"/>
      <c r="DH32" s="107"/>
      <c r="DR32" s="107"/>
      <c r="EB32" s="107"/>
      <c r="EL32" s="107"/>
      <c r="EV32" s="107"/>
      <c r="FF32" s="107"/>
      <c r="FP32" s="107"/>
      <c r="FZ32" s="107"/>
      <c r="GJ32" s="107"/>
      <c r="GT32" s="107"/>
      <c r="HD32" s="107"/>
      <c r="HN32" s="107"/>
      <c r="HX32" s="107"/>
      <c r="IH32" s="107"/>
    </row>
    <row xmlns:x14ac="http://schemas.microsoft.com/office/spreadsheetml/2009/9/ac" r="33" s="3" customFormat="true" x14ac:dyDescent="0.25">
      <c r="A33" s="369" t="str">
        <f ca="true">IF(ISBLANK('Data Summary'!A35),"",'Data Summary'!A35)</f>
        <v/>
      </c>
      <c r="B33" s="107"/>
      <c r="L33" s="107"/>
      <c r="V33" s="107"/>
      <c r="AF33" s="107"/>
      <c r="AP33" s="107"/>
      <c r="AZ33" s="107"/>
      <c r="BA33" s="107"/>
      <c r="BJ33" s="107"/>
      <c r="BT33" s="107"/>
      <c r="CD33" s="107"/>
      <c r="CN33" s="107"/>
      <c r="CX33" s="107"/>
      <c r="DH33" s="107"/>
      <c r="DR33" s="107"/>
      <c r="EB33" s="107"/>
      <c r="EL33" s="107"/>
      <c r="EV33" s="107"/>
      <c r="FF33" s="107"/>
      <c r="FP33" s="107"/>
      <c r="FZ33" s="107"/>
      <c r="GJ33" s="107"/>
      <c r="GT33" s="107"/>
      <c r="HD33" s="107"/>
      <c r="HN33" s="107"/>
      <c r="HX33" s="107"/>
      <c r="IH33" s="107"/>
    </row>
    <row xmlns:x14ac="http://schemas.microsoft.com/office/spreadsheetml/2009/9/ac" r="34" s="3" customFormat="true" x14ac:dyDescent="0.25">
      <c r="A34" s="369" t="str">
        <f ca="true">IF(ISBLANK('Data Summary'!A36),"",'Data Summary'!A36)</f>
        <v/>
      </c>
      <c r="B34" s="107"/>
      <c r="L34" s="107"/>
      <c r="V34" s="107"/>
      <c r="AF34" s="107"/>
      <c r="AP34" s="107"/>
      <c r="AZ34" s="107"/>
      <c r="BA34" s="107"/>
      <c r="BJ34" s="107"/>
      <c r="BT34" s="107"/>
      <c r="CD34" s="107"/>
      <c r="CN34" s="107"/>
      <c r="CX34" s="107"/>
      <c r="DH34" s="107"/>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69"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69"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69"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69"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69"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69"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69"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69"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69"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69"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69"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69"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69"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69"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69"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69"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69"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69"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69"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69"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69"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69"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69"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69"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69"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69"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69"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69"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69"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69"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69"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69"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69"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69"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69"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69"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69"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69"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69"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69"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69"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69"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69"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69"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69"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69"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69"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69"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69"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69"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69"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69"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69"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69"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69"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69"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69"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69"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69"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69"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69"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69"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69"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69"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69"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69"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69"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69"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69"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69"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69"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69"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69"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69"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69"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69"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69"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69"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69"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69"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69"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69"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69"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69"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69"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69"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69"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69"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69"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69"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69"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69"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69"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69"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69"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69"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69"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69"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69"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69"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69"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69"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69"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69"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69"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69"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69"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69"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69"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69"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69"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69"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69"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69"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69"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69"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69"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63"/>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63"/>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63"/>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63"/>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63"/>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63"/>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63"/>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63"/>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63"/>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63"/>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63"/>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63"/>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63"/>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63"/>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63"/>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63"/>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63"/>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63"/>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63"/>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63"/>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63"/>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63"/>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63"/>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63"/>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63"/>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63"/>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63"/>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63"/>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63"/>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63"/>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63"/>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63"/>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63"/>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63"/>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63"/>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63"/>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63"/>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63"/>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63"/>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63"/>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63"/>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63"/>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63"/>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63"/>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63"/>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63"/>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63"/>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63"/>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63"/>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63"/>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63"/>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63"/>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63"/>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63"/>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63"/>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63"/>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63"/>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63"/>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63"/>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63"/>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63"/>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63"/>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63"/>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63"/>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63"/>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63"/>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63"/>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63"/>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63"/>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63"/>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63"/>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63"/>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63"/>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63"/>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63"/>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63"/>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63"/>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63"/>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63"/>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63"/>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63"/>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63"/>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63"/>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63"/>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63"/>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63"/>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63"/>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63"/>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63"/>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63"/>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63"/>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63"/>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63"/>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63"/>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63"/>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63"/>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63"/>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63"/>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63"/>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63"/>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63"/>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63"/>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63"/>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63"/>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63"/>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63"/>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63"/>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63"/>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63"/>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63"/>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63"/>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63"/>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63"/>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63"/>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63"/>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63"/>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63"/>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63"/>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63"/>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63"/>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63"/>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63"/>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63"/>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63"/>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63"/>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63"/>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63"/>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63"/>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63"/>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63"/>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63"/>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63"/>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63"/>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63"/>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63"/>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63"/>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63"/>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63"/>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63"/>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63"/>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63"/>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63"/>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63"/>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63"/>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63"/>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63"/>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63"/>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63"/>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63"/>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63"/>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63"/>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63"/>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63"/>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63"/>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63"/>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63"/>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63"/>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63"/>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63"/>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63"/>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63"/>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63"/>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63"/>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63"/>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63"/>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63"/>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63"/>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63"/>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63"/>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63"/>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63"/>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63"/>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63"/>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63"/>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63"/>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63"/>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63"/>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63"/>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63"/>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63"/>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63"/>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63"/>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63"/>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63"/>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63"/>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63"/>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63"/>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63"/>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63"/>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63"/>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63"/>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63"/>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63"/>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63"/>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63"/>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63"/>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63"/>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63"/>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63"/>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63"/>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63"/>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63"/>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63"/>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63"/>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63"/>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63"/>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63"/>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63"/>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63"/>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63"/>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63"/>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63"/>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63"/>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63"/>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63"/>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63"/>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63"/>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63"/>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63"/>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63"/>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63"/>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63"/>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63"/>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63"/>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63"/>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63"/>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63"/>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63"/>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63"/>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63"/>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63"/>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63"/>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63"/>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63"/>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63"/>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63"/>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63"/>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63"/>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63"/>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63"/>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63"/>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63"/>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63"/>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63"/>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63"/>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63"/>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63"/>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63"/>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63"/>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63"/>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63"/>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63"/>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63"/>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63"/>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63"/>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63"/>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63"/>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63"/>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63"/>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63"/>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63"/>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63"/>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63"/>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63"/>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63"/>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63"/>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63"/>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63"/>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63"/>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63"/>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63"/>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63"/>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63"/>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63"/>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63"/>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63"/>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63"/>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63"/>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63"/>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63"/>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63"/>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63"/>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63"/>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63"/>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63"/>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63"/>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63"/>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63"/>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63"/>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63"/>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63"/>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63"/>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63"/>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63"/>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63"/>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63"/>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63"/>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63"/>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63"/>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63"/>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63"/>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63"/>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63"/>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63"/>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63"/>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63"/>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63"/>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63"/>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63"/>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63"/>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63"/>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63"/>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63"/>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63"/>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63"/>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63"/>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63"/>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63"/>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63"/>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63"/>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63"/>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63"/>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63"/>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63"/>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63"/>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63"/>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63"/>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63"/>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63"/>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63"/>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63"/>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63"/>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63"/>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63"/>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63"/>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63"/>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63"/>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63"/>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63"/>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63"/>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63"/>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63"/>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63"/>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63"/>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63"/>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63"/>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63"/>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63"/>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63"/>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63"/>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63"/>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63"/>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63"/>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63"/>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63"/>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63"/>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63"/>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63"/>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63"/>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63"/>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63"/>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63"/>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63"/>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63"/>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63"/>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63"/>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63"/>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63"/>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63"/>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63"/>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63"/>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63"/>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63"/>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63"/>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63"/>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63"/>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63"/>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63"/>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63"/>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63"/>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63"/>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63"/>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63"/>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63"/>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63"/>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63"/>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63"/>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63"/>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63"/>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63"/>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63"/>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63"/>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63"/>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63"/>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63"/>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63"/>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63"/>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63"/>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63"/>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63"/>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63"/>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63"/>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63"/>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63"/>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63"/>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63"/>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63"/>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63"/>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63"/>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63"/>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63"/>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63"/>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63"/>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63"/>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63"/>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63"/>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63"/>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63"/>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63"/>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63"/>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63"/>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63"/>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63"/>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63"/>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63"/>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63"/>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63"/>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63"/>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63"/>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63"/>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63"/>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63"/>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63"/>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63"/>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63"/>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63"/>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63"/>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63"/>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63"/>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63"/>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63"/>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63"/>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63"/>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63"/>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63"/>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63"/>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63"/>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63"/>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63"/>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63"/>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63"/>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63"/>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63"/>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63"/>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63"/>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63"/>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63"/>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63"/>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63"/>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63"/>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63"/>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63"/>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63"/>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63"/>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63"/>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63"/>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63"/>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63"/>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63"/>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63"/>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63"/>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c r="IH622" s="107"/>
    </row>
  </sheetData>
  <mergeCells count="11">
    <mergeCell ref="CO10:CU10"/>
    <mergeCell ref="A2:A3"/>
    <mergeCell ref="BK10:BQ10"/>
    <mergeCell ref="CE10:CK10"/>
    <mergeCell ref="AQ10:AW10"/>
    <mergeCell ref="C10:I10"/>
    <mergeCell ref="BA10:BG10"/>
    <mergeCell ref="M10:S10"/>
    <mergeCell ref="W10:AC10"/>
    <mergeCell ref="AG10:AM10"/>
    <mergeCell ref="BU10:CA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Spain</v>
      </c>
      <c r="C2" s="92"/>
      <c r="D2" s="93"/>
      <c r="E2" s="93"/>
      <c r="F2" s="93"/>
      <c r="G2" s="94"/>
    </row>
    <row xmlns:x14ac="http://schemas.microsoft.com/office/spreadsheetml/2009/9/ac" r="3" x14ac:dyDescent="0.2">
      <c r="B3" s="552" t="s">
        <v>181</v>
      </c>
      <c r="C3" s="552"/>
      <c r="D3" s="552"/>
      <c r="E3" s="552"/>
      <c r="F3" s="552"/>
      <c r="G3" s="553"/>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59">
        <v>2000</v>
      </c>
      <c r="C5" s="903">
        <v>6400640</v>
      </c>
      <c r="D5" s="904">
        <v>76.261993408203125</v>
      </c>
      <c r="E5" s="905">
        <v>1101576</v>
      </c>
      <c r="F5" s="906">
        <v>2437042</v>
      </c>
      <c r="G5" s="907">
        <v>2862022</v>
      </c>
    </row>
    <row xmlns:x14ac="http://schemas.microsoft.com/office/spreadsheetml/2009/9/ac" r="6" x14ac:dyDescent="0.2">
      <c r="B6" s="765">
        <v>2001</v>
      </c>
      <c r="C6" s="908">
        <v>6255376</v>
      </c>
      <c r="D6" s="909">
        <v>76.343002319335938</v>
      </c>
      <c r="E6" s="910">
        <v>1099380</v>
      </c>
      <c r="F6" s="911">
        <v>2395877</v>
      </c>
      <c r="G6" s="912">
        <v>2760119</v>
      </c>
    </row>
    <row xmlns:x14ac="http://schemas.microsoft.com/office/spreadsheetml/2009/9/ac" r="7" x14ac:dyDescent="0.2">
      <c r="B7" s="771">
        <v>2002</v>
      </c>
      <c r="C7" s="913">
        <v>6167038</v>
      </c>
      <c r="D7" s="914">
        <v>76.533004760742188</v>
      </c>
      <c r="E7" s="915">
        <v>1110206</v>
      </c>
      <c r="F7" s="916">
        <v>2361995</v>
      </c>
      <c r="G7" s="917">
        <v>2694837</v>
      </c>
    </row>
    <row xmlns:x14ac="http://schemas.microsoft.com/office/spreadsheetml/2009/9/ac" r="8" x14ac:dyDescent="0.2">
      <c r="B8" s="777">
        <v>2003</v>
      </c>
      <c r="C8" s="918">
        <v>6189395</v>
      </c>
      <c r="D8" s="919">
        <v>76.777999877929688</v>
      </c>
      <c r="E8" s="920">
        <v>1155956</v>
      </c>
      <c r="F8" s="921">
        <v>2366259</v>
      </c>
      <c r="G8" s="922">
        <v>2667180</v>
      </c>
    </row>
    <row xmlns:x14ac="http://schemas.microsoft.com/office/spreadsheetml/2009/9/ac" r="9" x14ac:dyDescent="0.2">
      <c r="B9" s="783">
        <v>2004</v>
      </c>
      <c r="C9" s="923">
        <v>6233623</v>
      </c>
      <c r="D9" s="924">
        <v>77.021995544433594</v>
      </c>
      <c r="E9" s="925">
        <v>1206408</v>
      </c>
      <c r="F9" s="926">
        <v>2378563</v>
      </c>
      <c r="G9" s="927">
        <v>2648652</v>
      </c>
    </row>
    <row xmlns:x14ac="http://schemas.microsoft.com/office/spreadsheetml/2009/9/ac" r="10" x14ac:dyDescent="0.2">
      <c r="B10" s="789">
        <v>2005</v>
      </c>
      <c r="C10" s="928">
        <v>6281607</v>
      </c>
      <c r="D10" s="929">
        <v>77.26300048828125</v>
      </c>
      <c r="E10" s="930">
        <v>1257117</v>
      </c>
      <c r="F10" s="931">
        <v>2381136</v>
      </c>
      <c r="G10" s="932">
        <v>2643354</v>
      </c>
    </row>
    <row xmlns:x14ac="http://schemas.microsoft.com/office/spreadsheetml/2009/9/ac" r="11" x14ac:dyDescent="0.2">
      <c r="B11" s="795">
        <v>2006</v>
      </c>
      <c r="C11" s="933">
        <v>6346256</v>
      </c>
      <c r="D11" s="934">
        <v>77.501998901367188</v>
      </c>
      <c r="E11" s="935">
        <v>1296473</v>
      </c>
      <c r="F11" s="936">
        <v>2414037</v>
      </c>
      <c r="G11" s="937">
        <v>2635746</v>
      </c>
    </row>
    <row xmlns:x14ac="http://schemas.microsoft.com/office/spreadsheetml/2009/9/ac" r="12" x14ac:dyDescent="0.2">
      <c r="B12" s="801">
        <v>2007</v>
      </c>
      <c r="C12" s="938">
        <v>6445619</v>
      </c>
      <c r="D12" s="939">
        <v>77.740005493164063</v>
      </c>
      <c r="E12" s="940">
        <v>1343254</v>
      </c>
      <c r="F12" s="941">
        <v>2480699</v>
      </c>
      <c r="G12" s="942">
        <v>2621666</v>
      </c>
    </row>
    <row xmlns:x14ac="http://schemas.microsoft.com/office/spreadsheetml/2009/9/ac" r="13" x14ac:dyDescent="0.2">
      <c r="B13" s="807">
        <v>2008</v>
      </c>
      <c r="C13" s="943">
        <v>6572953</v>
      </c>
      <c r="D13" s="944">
        <v>77.975997924804688</v>
      </c>
      <c r="E13" s="945">
        <v>1391685</v>
      </c>
      <c r="F13" s="946">
        <v>2562630</v>
      </c>
      <c r="G13" s="947">
        <v>2618638</v>
      </c>
    </row>
    <row xmlns:x14ac="http://schemas.microsoft.com/office/spreadsheetml/2009/9/ac" r="14" x14ac:dyDescent="0.2">
      <c r="B14" s="813">
        <v>2009</v>
      </c>
      <c r="C14" s="948">
        <v>6675728</v>
      </c>
      <c r="D14" s="949">
        <v>78.209999084472656</v>
      </c>
      <c r="E14" s="950">
        <v>1435045</v>
      </c>
      <c r="F14" s="951">
        <v>2628982</v>
      </c>
      <c r="G14" s="952">
        <v>2611701</v>
      </c>
    </row>
    <row xmlns:x14ac="http://schemas.microsoft.com/office/spreadsheetml/2009/9/ac" r="15" x14ac:dyDescent="0.2">
      <c r="B15" s="819">
        <v>2010</v>
      </c>
      <c r="C15" s="953">
        <v>6748676</v>
      </c>
      <c r="D15" s="954">
        <v>78.442001342773438</v>
      </c>
      <c r="E15" s="955">
        <v>1462841</v>
      </c>
      <c r="F15" s="956">
        <v>2688426</v>
      </c>
      <c r="G15" s="957">
        <v>2597409</v>
      </c>
    </row>
    <row xmlns:x14ac="http://schemas.microsoft.com/office/spreadsheetml/2009/9/ac" r="16" x14ac:dyDescent="0.2">
      <c r="B16" s="825">
        <v>2011</v>
      </c>
      <c r="C16" s="958">
        <v>6810748</v>
      </c>
      <c r="D16" s="959">
        <v>78.672996520996094</v>
      </c>
      <c r="E16" s="960">
        <v>1485532</v>
      </c>
      <c r="F16" s="961">
        <v>2750546</v>
      </c>
      <c r="G16" s="962">
        <v>2574670</v>
      </c>
    </row>
    <row xmlns:x14ac="http://schemas.microsoft.com/office/spreadsheetml/2009/9/ac" r="17" x14ac:dyDescent="0.2">
      <c r="B17" s="831">
        <v>2012</v>
      </c>
      <c r="C17" s="963">
        <v>6904178</v>
      </c>
      <c r="D17" s="964">
        <v>78.902000427246094</v>
      </c>
      <c r="E17" s="965">
        <v>1521467</v>
      </c>
      <c r="F17" s="966">
        <v>2803312</v>
      </c>
      <c r="G17" s="967">
        <v>2579399</v>
      </c>
    </row>
    <row xmlns:x14ac="http://schemas.microsoft.com/office/spreadsheetml/2009/9/ac" r="18" x14ac:dyDescent="0.2">
      <c r="B18" s="837">
        <v>2013</v>
      </c>
      <c r="C18" s="968">
        <v>6961028</v>
      </c>
      <c r="D18" s="969">
        <v>79.13299560546875</v>
      </c>
      <c r="E18" s="970">
        <v>1513458</v>
      </c>
      <c r="F18" s="971">
        <v>2846200</v>
      </c>
      <c r="G18" s="972">
        <v>2601370</v>
      </c>
    </row>
    <row xmlns:x14ac="http://schemas.microsoft.com/office/spreadsheetml/2009/9/ac" r="19" x14ac:dyDescent="0.2">
      <c r="B19" s="843">
        <v>2014</v>
      </c>
      <c r="C19" s="973">
        <v>6998665</v>
      </c>
      <c r="D19" s="974">
        <v>79.365997314453125</v>
      </c>
      <c r="E19" s="975">
        <v>1487642</v>
      </c>
      <c r="F19" s="976">
        <v>2887332</v>
      </c>
      <c r="G19" s="977">
        <v>2623691</v>
      </c>
    </row>
    <row xmlns:x14ac="http://schemas.microsoft.com/office/spreadsheetml/2009/9/ac" r="20" x14ac:dyDescent="0.2">
      <c r="B20" s="849">
        <v>2015</v>
      </c>
      <c r="C20" s="978">
        <v>7041530</v>
      </c>
      <c r="D20" s="979">
        <v>79.601997375488281</v>
      </c>
      <c r="E20" s="980">
        <v>1440734</v>
      </c>
      <c r="F20" s="981">
        <v>2947209</v>
      </c>
      <c r="G20" s="982">
        <v>2653587</v>
      </c>
    </row>
    <row xmlns:x14ac="http://schemas.microsoft.com/office/spreadsheetml/2009/9/ac" r="21" x14ac:dyDescent="0.2">
      <c r="B21" s="855">
        <v>2016</v>
      </c>
      <c r="C21" s="983">
        <v>7070702</v>
      </c>
      <c r="D21" s="984">
        <v>79.839996337890625</v>
      </c>
      <c r="E21" s="985">
        <v>1405206</v>
      </c>
      <c r="F21" s="986">
        <v>2964602</v>
      </c>
      <c r="G21" s="987">
        <v>2700894</v>
      </c>
    </row>
    <row xmlns:x14ac="http://schemas.microsoft.com/office/spreadsheetml/2009/9/ac" r="22" x14ac:dyDescent="0.2">
      <c r="B22" s="861">
        <v>2017</v>
      </c>
      <c r="C22" s="988">
        <v>7091567</v>
      </c>
      <c r="D22" s="989">
        <v>80.080001831054688</v>
      </c>
      <c r="E22" s="990">
        <v>1359099</v>
      </c>
      <c r="F22" s="991">
        <v>2968043</v>
      </c>
      <c r="G22" s="992">
        <v>2764425</v>
      </c>
    </row>
    <row xmlns:x14ac="http://schemas.microsoft.com/office/spreadsheetml/2009/9/ac" r="23" x14ac:dyDescent="0.2">
      <c r="B23" s="867">
        <v>2018</v>
      </c>
      <c r="C23" s="993">
        <v>7115044</v>
      </c>
      <c r="D23" s="994">
        <v>80.320999145507813</v>
      </c>
      <c r="E23" s="995">
        <v>1327263</v>
      </c>
      <c r="F23" s="996">
        <v>2965154</v>
      </c>
      <c r="G23" s="997">
        <v>2822627</v>
      </c>
    </row>
    <row xmlns:x14ac="http://schemas.microsoft.com/office/spreadsheetml/2009/9/ac" r="24" x14ac:dyDescent="0.2">
      <c r="B24" s="873">
        <v>2019</v>
      </c>
      <c r="C24" s="998">
        <v>7143998</v>
      </c>
      <c r="D24" s="999">
        <v>80.56500244140625</v>
      </c>
      <c r="E24" s="1000">
        <v>1312409</v>
      </c>
      <c r="F24" s="1001">
        <v>2944539</v>
      </c>
      <c r="G24" s="1002">
        <v>2887050</v>
      </c>
    </row>
    <row xmlns:x14ac="http://schemas.microsoft.com/office/spreadsheetml/2009/9/ac" r="25" x14ac:dyDescent="0.2">
      <c r="B25" s="879">
        <v>2020</v>
      </c>
      <c r="C25" s="1003">
        <v>7182310</v>
      </c>
      <c r="D25" s="1004">
        <v>80.80999755859375</v>
      </c>
      <c r="E25" s="1005">
        <v>1315753</v>
      </c>
      <c r="F25" s="1006">
        <v>2907823</v>
      </c>
      <c r="G25" s="1007">
        <v>2958734</v>
      </c>
    </row>
    <row xmlns:x14ac="http://schemas.microsoft.com/office/spreadsheetml/2009/9/ac" r="26" x14ac:dyDescent="0.2">
      <c r="B26" s="885">
        <v>2021</v>
      </c>
      <c r="C26" s="1008">
        <v>7155719</v>
      </c>
      <c r="D26" s="1009">
        <v>81.055999755859375</v>
      </c>
      <c r="E26" s="1010">
        <v>1283034</v>
      </c>
      <c r="F26" s="1011">
        <v>2844223</v>
      </c>
      <c r="G26" s="1012">
        <v>3028462</v>
      </c>
    </row>
    <row xmlns:x14ac="http://schemas.microsoft.com/office/spreadsheetml/2009/9/ac" r="27" x14ac:dyDescent="0.2">
      <c r="B27" s="891">
        <v>2022</v>
      </c>
      <c r="C27" s="892">
        <v>7088543</v>
      </c>
      <c r="D27" s="893">
        <v>81.304000854492188</v>
      </c>
      <c r="E27" s="894">
        <v>1230501</v>
      </c>
      <c r="F27" s="895">
        <v>2802263</v>
      </c>
      <c r="G27" s="896">
        <v>3055779</v>
      </c>
    </row>
    <row xmlns:x14ac="http://schemas.microsoft.com/office/spreadsheetml/2009/9/ac" r="28" x14ac:dyDescent="0.2">
      <c r="B28" s="897">
        <v>2023</v>
      </c>
      <c r="C28" s="898">
        <v>6951445</v>
      </c>
      <c r="D28" s="899">
        <v>81.552001953125</v>
      </c>
      <c r="E28" s="900">
        <v>1162720</v>
      </c>
      <c r="F28" s="901">
        <v>2735104</v>
      </c>
      <c r="G28" s="902">
        <v>3053621</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81"/>
      <c r="D35" s="178"/>
      <c r="E35" s="182"/>
      <c r="F35" s="179"/>
      <c r="G35" s="180"/>
    </row>
    <row xmlns:x14ac="http://schemas.microsoft.com/office/spreadsheetml/2009/9/ac" r="36" ht="14.25" x14ac:dyDescent="0.2">
      <c r="B36" s="99" t="s">
        <v>187</v>
      </c>
      <c r="G36" s="97"/>
    </row>
    <row xmlns:x14ac="http://schemas.microsoft.com/office/spreadsheetml/2009/9/ac" r="37" ht="14.25" x14ac:dyDescent="0.2">
      <c r="B37" s="99" t="s">
        <v>212</v>
      </c>
    </row>
    <row xmlns:x14ac="http://schemas.microsoft.com/office/spreadsheetml/2009/9/ac" r="38" ht="14.25" x14ac:dyDescent="0.2">
      <c r="B38" s="99" t="s">
        <v>249</v>
      </c>
    </row>
    <row xmlns:x14ac="http://schemas.microsoft.com/office/spreadsheetml/2009/9/ac" r="39" x14ac:dyDescent="0.2">
      <c r="B39" s="388" t="s">
        <v>213</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45E35-A215-4EA0-815D-61D2FFF39682}">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4" customWidth="true"/>
  </cols>
  <sheetData>
    <row xmlns:x14ac="http://schemas.microsoft.com/office/spreadsheetml/2009/9/ac" r="2" ht="33" customHeight="true" x14ac:dyDescent="0.25">
      <c r="B2" s="554" t="s">
        <v>227</v>
      </c>
      <c r="C2" s="554"/>
    </row>
    <row xmlns:x14ac="http://schemas.microsoft.com/office/spreadsheetml/2009/9/ac" r="3" ht="6" customHeight="true" x14ac:dyDescent="0.25">
      <c r="B3" s="353"/>
    </row>
    <row xmlns:x14ac="http://schemas.microsoft.com/office/spreadsheetml/2009/9/ac" r="4" ht="30" customHeight="true" x14ac:dyDescent="0.25">
      <c r="B4" s="355" t="s">
        <v>228</v>
      </c>
      <c r="C4" s="356" t="s">
        <v>229</v>
      </c>
    </row>
    <row xmlns:x14ac="http://schemas.microsoft.com/office/spreadsheetml/2009/9/ac" r="5" ht="30" customHeight="true" x14ac:dyDescent="0.25">
      <c r="B5" s="355" t="s">
        <v>48</v>
      </c>
      <c r="C5" s="356" t="s">
        <v>230</v>
      </c>
    </row>
    <row xmlns:x14ac="http://schemas.microsoft.com/office/spreadsheetml/2009/9/ac" r="6" ht="30" customHeight="true" x14ac:dyDescent="0.25">
      <c r="B6" s="355" t="s">
        <v>231</v>
      </c>
      <c r="C6" s="356" t="s">
        <v>232</v>
      </c>
    </row>
    <row xmlns:x14ac="http://schemas.microsoft.com/office/spreadsheetml/2009/9/ac" r="7" ht="30" customHeight="true" x14ac:dyDescent="0.25">
      <c r="B7" s="355" t="s">
        <v>233</v>
      </c>
      <c r="C7" s="356" t="s">
        <v>234</v>
      </c>
    </row>
    <row xmlns:x14ac="http://schemas.microsoft.com/office/spreadsheetml/2009/9/ac" r="8" ht="30" customHeight="true" x14ac:dyDescent="0.25">
      <c r="B8" s="355" t="s">
        <v>145</v>
      </c>
      <c r="C8" s="356" t="s">
        <v>235</v>
      </c>
    </row>
    <row xmlns:x14ac="http://schemas.microsoft.com/office/spreadsheetml/2009/9/ac" r="9" ht="30" customHeight="true" x14ac:dyDescent="0.25">
      <c r="B9" s="355" t="s">
        <v>236</v>
      </c>
      <c r="C9" s="356" t="s">
        <v>237</v>
      </c>
    </row>
    <row xmlns:x14ac="http://schemas.microsoft.com/office/spreadsheetml/2009/9/ac" r="10" ht="30" customHeight="true" x14ac:dyDescent="0.25">
      <c r="B10" s="355" t="s">
        <v>149</v>
      </c>
      <c r="C10" s="356" t="s">
        <v>238</v>
      </c>
    </row>
    <row xmlns:x14ac="http://schemas.microsoft.com/office/spreadsheetml/2009/9/ac" r="11" s="359" customFormat="true" ht="6.75" customHeight="true" x14ac:dyDescent="0.25">
      <c r="B11" s="357"/>
      <c r="C11" s="358"/>
    </row>
    <row xmlns:x14ac="http://schemas.microsoft.com/office/spreadsheetml/2009/9/ac" r="12" s="361" customFormat="true" ht="11.25" x14ac:dyDescent="0.2">
      <c r="B12" s="360" t="s">
        <v>239</v>
      </c>
    </row>
    <row xmlns:x14ac="http://schemas.microsoft.com/office/spreadsheetml/2009/9/ac" r="13" x14ac:dyDescent="0.25">
      <c r="B13" s="360" t="s">
        <v>244</v>
      </c>
    </row>
    <row xmlns:x14ac="http://schemas.microsoft.com/office/spreadsheetml/2009/9/ac" r="14" x14ac:dyDescent="0.25">
      <c r="B14" s="362" t="s">
        <v>240</v>
      </c>
    </row>
    <row xmlns:x14ac="http://schemas.microsoft.com/office/spreadsheetml/2009/9/ac" r="15" ht="76.5" customHeight="true" x14ac:dyDescent="0.25">
      <c r="B15" s="555" t="s">
        <v>241</v>
      </c>
      <c r="C15" s="55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2F00A-2E70-438F-A5C9-978570704D34}">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7" customWidth="true"/>
    <col min="2" max="2" width="12.375" style="557" customWidth="true"/>
    <col min="3" max="8" width="9" style="557" customWidth="true"/>
    <col min="9" max="9" width="12.375" style="557" customWidth="true"/>
    <col min="10" max="15" width="9" style="557" customWidth="true"/>
    <col min="16" max="16" width="12.375" style="557" customWidth="true"/>
    <col min="17" max="22" width="9" style="557" customWidth="true"/>
    <col min="23" max="38" width="9" style="557"/>
    <col min="39" max="16384" width="9" style="565"/>
  </cols>
  <sheetData>
    <row xmlns:x14ac="http://schemas.microsoft.com/office/spreadsheetml/2009/9/ac" r="1" s="557" customFormat="true" x14ac:dyDescent="0.2">
      <c r="A1" s="556" t="s">
        <v>151</v>
      </c>
      <c r="B1" s="556"/>
      <c r="C1" s="556"/>
      <c r="D1" s="556"/>
      <c r="E1" s="556"/>
      <c r="F1" s="556"/>
      <c r="G1" s="556"/>
      <c r="H1" s="556"/>
      <c r="I1" s="556"/>
      <c r="J1" s="556"/>
      <c r="K1" s="556"/>
      <c r="L1" s="556"/>
      <c r="M1" s="556"/>
      <c r="N1" s="556"/>
      <c r="O1" s="556"/>
      <c r="P1" s="556"/>
      <c r="Q1" s="556"/>
      <c r="R1" s="556"/>
      <c r="S1" s="556"/>
      <c r="T1" s="556"/>
      <c r="U1" s="556"/>
      <c r="V1" s="556"/>
    </row>
    <row xmlns:x14ac="http://schemas.microsoft.com/office/spreadsheetml/2009/9/ac" r="2" s="557" customFormat="true" x14ac:dyDescent="0.2">
      <c r="A2" s="556"/>
      <c r="B2" s="556"/>
      <c r="C2" s="556"/>
      <c r="D2" s="556"/>
      <c r="E2" s="556"/>
      <c r="F2" s="556"/>
      <c r="G2" s="556"/>
      <c r="H2" s="556"/>
      <c r="I2" s="556"/>
      <c r="J2" s="556"/>
      <c r="K2" s="556"/>
      <c r="L2" s="556"/>
      <c r="M2" s="556"/>
      <c r="N2" s="556"/>
      <c r="O2" s="556"/>
      <c r="P2" s="556"/>
      <c r="Q2" s="556"/>
      <c r="R2" s="556"/>
      <c r="S2" s="556"/>
      <c r="T2" s="556"/>
      <c r="U2" s="556"/>
      <c r="V2" s="556"/>
    </row>
    <row xmlns:x14ac="http://schemas.microsoft.com/office/spreadsheetml/2009/9/ac" r="3" s="557" customFormat="true" ht="18" x14ac:dyDescent="0.2">
      <c r="A3" s="558"/>
      <c r="B3" s="558"/>
      <c r="C3" s="558"/>
      <c r="D3" s="558"/>
      <c r="E3" s="558"/>
      <c r="F3" s="558"/>
      <c r="G3" s="558"/>
      <c r="H3" s="558"/>
      <c r="I3" s="558"/>
      <c r="J3" s="558"/>
      <c r="K3" s="558"/>
      <c r="L3" s="558"/>
      <c r="M3" s="558"/>
      <c r="N3" s="558"/>
      <c r="O3" s="558"/>
      <c r="P3" s="558"/>
      <c r="Q3" s="558"/>
      <c r="R3" s="558"/>
      <c r="S3" s="558"/>
      <c r="T3" s="558"/>
      <c r="U3" s="558"/>
      <c r="V3" s="558"/>
    </row>
    <row xmlns:x14ac="http://schemas.microsoft.com/office/spreadsheetml/2009/9/ac" r="4" ht="15.75" x14ac:dyDescent="0.25">
      <c r="B4" s="559" t="s">
        <v>13</v>
      </c>
      <c r="E4" s="560"/>
      <c r="I4" s="561" t="s">
        <v>14</v>
      </c>
      <c r="P4" s="562" t="s">
        <v>15</v>
      </c>
    </row>
    <row xmlns:x14ac="http://schemas.microsoft.com/office/spreadsheetml/2009/9/ac" r="6" x14ac:dyDescent="0.2">
      <c r="G6" s="563"/>
      <c r="H6" s="563"/>
      <c r="I6" s="563"/>
      <c r="K6" s="563"/>
      <c r="L6" s="563"/>
    </row>
    <row xmlns:x14ac="http://schemas.microsoft.com/office/spreadsheetml/2009/9/ac" r="7" ht="15.75" x14ac:dyDescent="0.2">
      <c r="G7" s="563"/>
      <c r="H7" s="563"/>
      <c r="I7" s="563"/>
      <c r="K7" s="564"/>
      <c r="L7" s="563"/>
    </row>
    <row xmlns:x14ac="http://schemas.microsoft.com/office/spreadsheetml/2009/9/ac" r="8" x14ac:dyDescent="0.2">
      <c r="G8" s="563"/>
      <c r="H8" s="563"/>
      <c r="I8" s="563"/>
      <c r="K8" s="563"/>
      <c r="L8" s="563"/>
    </row>
    <row xmlns:x14ac="http://schemas.microsoft.com/office/spreadsheetml/2009/9/ac" r="9" x14ac:dyDescent="0.2">
      <c r="G9" s="563"/>
      <c r="H9" s="563"/>
      <c r="I9" s="563"/>
      <c r="K9" s="563"/>
      <c r="L9" s="563"/>
    </row>
    <row xmlns:x14ac="http://schemas.microsoft.com/office/spreadsheetml/2009/9/ac" r="10" x14ac:dyDescent="0.2">
      <c r="G10" s="563"/>
      <c r="H10" s="563"/>
      <c r="I10" s="563"/>
      <c r="K10" s="563"/>
      <c r="L10" s="563"/>
    </row>
    <row xmlns:x14ac="http://schemas.microsoft.com/office/spreadsheetml/2009/9/ac" r="11" x14ac:dyDescent="0.2">
      <c r="G11" s="563"/>
      <c r="H11" s="563"/>
      <c r="I11" s="563"/>
      <c r="K11" s="563"/>
      <c r="L11" s="563"/>
    </row>
    <row xmlns:x14ac="http://schemas.microsoft.com/office/spreadsheetml/2009/9/ac" r="12" x14ac:dyDescent="0.2">
      <c r="G12" s="563"/>
      <c r="H12" s="563"/>
      <c r="I12" s="563"/>
      <c r="K12" s="563"/>
      <c r="L12" s="563"/>
    </row>
    <row xmlns:x14ac="http://schemas.microsoft.com/office/spreadsheetml/2009/9/ac" r="13" x14ac:dyDescent="0.2">
      <c r="G13" s="563"/>
      <c r="H13" s="563"/>
      <c r="I13" s="563"/>
      <c r="K13" s="563"/>
      <c r="L13" s="563"/>
    </row>
    <row xmlns:x14ac="http://schemas.microsoft.com/office/spreadsheetml/2009/9/ac" r="14" x14ac:dyDescent="0.2">
      <c r="G14" s="563"/>
      <c r="H14" s="563"/>
      <c r="I14" s="563"/>
      <c r="K14" s="563"/>
      <c r="L14" s="563"/>
    </row>
    <row xmlns:x14ac="http://schemas.microsoft.com/office/spreadsheetml/2009/9/ac" r="15" x14ac:dyDescent="0.2">
      <c r="G15" s="563"/>
      <c r="H15" s="563"/>
      <c r="I15" s="563"/>
      <c r="K15" s="563"/>
      <c r="L15" s="563"/>
    </row>
    <row xmlns:x14ac="http://schemas.microsoft.com/office/spreadsheetml/2009/9/ac" r="16" x14ac:dyDescent="0.2">
      <c r="G16" s="563"/>
      <c r="H16" s="563"/>
      <c r="I16" s="563"/>
      <c r="K16" s="563"/>
      <c r="L16" s="563"/>
    </row>
    <row xmlns:x14ac="http://schemas.microsoft.com/office/spreadsheetml/2009/9/ac" r="17" x14ac:dyDescent="0.2">
      <c r="G17" s="563"/>
      <c r="H17" s="563"/>
      <c r="I17" s="563"/>
      <c r="K17" s="563"/>
      <c r="L17" s="563"/>
    </row>
    <row xmlns:x14ac="http://schemas.microsoft.com/office/spreadsheetml/2009/9/ac" r="18" x14ac:dyDescent="0.2">
      <c r="G18" s="563"/>
      <c r="H18" s="563"/>
      <c r="I18" s="563"/>
      <c r="K18" s="563"/>
      <c r="L18" s="563"/>
    </row>
    <row xmlns:x14ac="http://schemas.microsoft.com/office/spreadsheetml/2009/9/ac" r="19" x14ac:dyDescent="0.2">
      <c r="G19" s="563"/>
      <c r="H19" s="563"/>
      <c r="I19" s="563"/>
      <c r="K19" s="563"/>
      <c r="L19" s="563"/>
    </row>
    <row xmlns:x14ac="http://schemas.microsoft.com/office/spreadsheetml/2009/9/ac" r="20" x14ac:dyDescent="0.2">
      <c r="G20" s="563"/>
      <c r="H20" s="563"/>
      <c r="I20" s="563"/>
      <c r="K20" s="563"/>
      <c r="L20" s="563"/>
    </row>
    <row xmlns:x14ac="http://schemas.microsoft.com/office/spreadsheetml/2009/9/ac" r="21" x14ac:dyDescent="0.2">
      <c r="G21" s="563"/>
      <c r="H21" s="563"/>
      <c r="I21" s="563"/>
      <c r="K21" s="563"/>
      <c r="L21" s="563"/>
    </row>
    <row xmlns:x14ac="http://schemas.microsoft.com/office/spreadsheetml/2009/9/ac" r="23" x14ac:dyDescent="0.2">
      <c r="B23" s="566"/>
    </row>
    <row xmlns:x14ac="http://schemas.microsoft.com/office/spreadsheetml/2009/9/ac" r="25" x14ac:dyDescent="0.2">
      <c r="B25" s="567"/>
      <c r="C25" s="567" t="str">
        <f>+IF(OR((C28="National*"),(D28="Urban*"),(E28="Rural*"),(F28="Pre-primary*"),(G28="Primary*"),(H28="Secondary^"),(C28="National*^"),(D28="Urban*^"),(E28="Rural*^"),(F28="Pre-primary*^"),(G28="Primary*^"),(H28="Secondary*^")),"*No basic service estimate available","")</f>
        <v>*No basic service estimate available</v>
      </c>
      <c r="J25" s="567" t="str">
        <f>+IF(OR((J28="National*"),(K28="Urban*"),(L28="Rural*"),(M28="Pre-primary*"),(N28="Primary*"),(O28="Secondary^"),(J28="National*^"),(K28="Urban*^"),(L28="Rural*^"),(M28="Pre-primary*^"),(N28="Primary*^"),(O28="Secondary*^")),"*No basic service estimate available","")</f>
        <v>*No basic service estimate available</v>
      </c>
      <c r="Q25" s="567"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6"/>
      <c r="C26" s="567" t="str">
        <f>+IF(OR((C28="National*^"),(D28="Urban*^"),(E28="Rural*^"),(F28="Pre-primary*^"),(G28="Primary*^"),(H28="Secondary*^")),"^Facilities that cannot be classified as improved or unimproved are treated as limited","")</f>
        <v/>
      </c>
      <c r="J26" s="567" t="str">
        <f>+IF(OR((J28="National*^"),(K28="Urban*^"),(L28="Rural*^"),(M28="Pre-primary*^"),(N28="Primary*^"),(O28="Secondary*^")),"^Facilities that cannot be classified as improved or unimproved are treated as limited","")</f>
        <v/>
      </c>
      <c r="Q26" s="567" t="str">
        <f>+IF(OR((Q28="National*^"),(R28="Urban*^"),(S28="Rural*^"),(T28="Pre-primary*^"),(U28="Primary*^"),(V28="Secondary*^")),"^Facilities that cannot be classified as having water or not are treated as limited","")</f>
        <v/>
      </c>
    </row>
    <row xmlns:x14ac="http://schemas.microsoft.com/office/spreadsheetml/2009/9/ac" r="27" x14ac:dyDescent="0.2">
      <c r="B27" s="568" t="str">
        <f>+Introduction!C7</f>
        <v>Spain</v>
      </c>
      <c r="C27" s="569" t="s">
        <v>206</v>
      </c>
      <c r="D27" s="569"/>
      <c r="E27" s="569"/>
      <c r="F27" s="569"/>
      <c r="G27" s="569"/>
      <c r="H27" s="569"/>
      <c r="I27" s="570" t="str">
        <f>+B27</f>
        <v>Spain</v>
      </c>
      <c r="J27" s="571" t="s">
        <v>14</v>
      </c>
      <c r="K27" s="572"/>
      <c r="L27" s="572"/>
      <c r="M27" s="572"/>
      <c r="N27" s="572"/>
      <c r="O27" s="572"/>
      <c r="P27" s="573" t="str">
        <f>+B27</f>
        <v>Spain</v>
      </c>
      <c r="Q27" s="574" t="s">
        <v>15</v>
      </c>
      <c r="R27" s="574"/>
      <c r="S27" s="574"/>
      <c r="T27" s="574"/>
      <c r="U27" s="574"/>
      <c r="V27" s="575"/>
      <c r="AM27" s="557"/>
      <c r="AN27" s="557"/>
      <c r="AO27" s="557"/>
      <c r="AP27" s="557"/>
      <c r="AQ27" s="557"/>
      <c r="AR27" s="557"/>
      <c r="AS27" s="557"/>
      <c r="AT27" s="557"/>
      <c r="AU27" s="557"/>
    </row>
    <row xmlns:x14ac="http://schemas.microsoft.com/office/spreadsheetml/2009/9/ac" r="28" x14ac:dyDescent="0.2">
      <c r="B28" s="576"/>
      <c r="C28" s="577" t="str">
        <f>IF(AND(C30=0.0000000001,C31=0.0000000001,C32=0.0000000001), "National*",IF(AND(C30=0.0000000001,ISNUMBER(C32)),"National*", "National"))</f>
        <v>National</v>
      </c>
      <c r="D28" s="578" t="str">
        <f>IF(AND(D30=0.0000000001,D31=0.0000000001,D32=0.0000000001), "Urban*",IF(AND(D30=0.0000000001,ISNUMBER(D32)),"Urban*", "Urban"))</f>
        <v>Urban*</v>
      </c>
      <c r="E28" s="578" t="str">
        <f>IF(AND(E30=0.0000000001,E31=0.0000000001,E32=0.0000000001), "Rural*",IF(AND(E30=0.0000000001,ISNUMBER(E32)),"Rural*", "Rural"))</f>
        <v>Rural*</v>
      </c>
      <c r="F28" s="578" t="str">
        <f>IF(AND(F30=0.0000000001,F31=0.0000000001,F32=0.0000000001), "Pre-primary*",IF(AND(F30=0.0000000001,ISNUMBER(F32)),"Pre-primary*", "Pre-primary"))</f>
        <v>Pre-primary*</v>
      </c>
      <c r="G28" s="578" t="str">
        <f>IF(AND(G30=0.0000000001,G31=0.0000000001,G32=0.0000000001), "Primary*",IF(AND(G30=0.0000000001,ISNUMBER(G32)),"Primary*", "Primary"))</f>
        <v>Primary</v>
      </c>
      <c r="H28" s="578" t="str">
        <f>IF(AND(H30=0.0000000001,H31=0.0000000001,H32=0.0000000001), "Secondary*",IF(AND(H30=0.0000000001,ISNUMBER(H32)),"Secondary*", "Secondary"))</f>
        <v>Secondary</v>
      </c>
      <c r="I28" s="576"/>
      <c r="J28" s="579" t="str">
        <f>IF(AND(J30=0.0000000001,J31=0.0000000001,J32=0.0000000001), "National*",IF(AND(J30=0.0000000001,ISNUMBER(J32)),"National*", "National"))</f>
        <v>National</v>
      </c>
      <c r="K28" s="578" t="str">
        <f>IF(AND(K30=0.0000000001,K31=0.0000000001,K32=0.0000000001), "Urban*",IF(AND(K30=0.0000000001,ISNUMBER(K32)),"Urban*", "Urban"))</f>
        <v>Urban*</v>
      </c>
      <c r="L28" s="578" t="str">
        <f>IF(AND(L30=0.0000000001,L31=0.0000000001,L32=0.0000000001), "Rural*",IF(AND(L30=0.0000000001,ISNUMBER(L32)),"Rural*", "Rural"))</f>
        <v>Rural*</v>
      </c>
      <c r="M28" s="578" t="str">
        <f>IF(AND(M30=0.0000000001,M31=0.0000000001,M32=0.0000000001), "Pre-primary*",IF(AND(M30=0.0000000001,ISNUMBER(M32)),"Pre-primary*", "Pre-primary"))</f>
        <v>Pre-primary*</v>
      </c>
      <c r="N28" s="578" t="str">
        <f>IF(AND(N30=0.0000000001,N31=0.0000000001,N32=0.0000000001), "Primary*",IF(AND(N30=0.0000000001,ISNUMBER(N32)),"Primary*", "Primary"))</f>
        <v>Primary</v>
      </c>
      <c r="O28" s="578" t="str">
        <f>IF(AND(O30=0.0000000001,O31=0.0000000001,O32=0.0000000001), "Secondary*",IF(AND(O30=0.0000000001,ISNUMBER(O32)),"Secondary*", "Secondary"))</f>
        <v>Secondary</v>
      </c>
      <c r="P28" s="580"/>
      <c r="Q28" s="581" t="str">
        <f>IF(AND(Q30=0.0000000001,Q31=0.0000000001,Q32=0.0000000001), "National*",IF(AND(Q30=0.0000000001,ISNUMBER(Q32)),"National*", "National"))</f>
        <v>National</v>
      </c>
      <c r="R28" s="578" t="str">
        <f>IF(AND(R30=0.0000000001,R31=0.0000000001,R32=0.0000000001), "Urban*",IF(AND(R30=0.0000000001,ISNUMBER(R32)),"Urban*", "Urban"))</f>
        <v>Urban*</v>
      </c>
      <c r="S28" s="578" t="str">
        <f>IF(AND(S30=0.0000000001,S31=0.0000000001,S32=0.0000000001), "Rural*",IF(AND(S30=0.0000000001,ISNUMBER(S32)),"Rural*", "Rural"))</f>
        <v>Rural*</v>
      </c>
      <c r="T28" s="578" t="str">
        <f>IF(AND(T30=0.0000000001,T31=0.0000000001,T32=0.0000000001), "Pre-primary*",IF(AND(T30=0.0000000001,ISNUMBER(T32)),"Pre-primary*", "Pre-primary"))</f>
        <v>Pre-primary*</v>
      </c>
      <c r="U28" s="578" t="str">
        <f>IF(AND(U30=0.0000000001,U31=0.0000000001,U32=0.0000000001), "Primary*",IF(AND(U30=0.0000000001,ISNUMBER(U32)),"Primary*", "Primary"))</f>
        <v>Primary</v>
      </c>
      <c r="V28" s="582" t="str">
        <f>IF(AND(V30=0.0000000001,V31=0.0000000001,V32=0.0000000001), "Secondary*",IF(AND(V30=0.0000000001,ISNUMBER(V32)),"Secondary*", "Secondary"))</f>
        <v>Secondary</v>
      </c>
      <c r="AM28" s="557"/>
      <c r="AN28" s="557"/>
      <c r="AO28" s="557"/>
      <c r="AP28" s="557"/>
      <c r="AQ28" s="557"/>
      <c r="AR28" s="557"/>
      <c r="AS28" s="557"/>
      <c r="AT28" s="557"/>
      <c r="AU28" s="557"/>
    </row>
    <row xmlns:x14ac="http://schemas.microsoft.com/office/spreadsheetml/2009/9/ac" r="29" ht="15.75" thickBot="true" x14ac:dyDescent="0.25">
      <c r="B29" s="576"/>
      <c r="C29" s="583">
        <f>IF(ISNUMBER(Regressions!B4), Regressions!B4, "-")</f>
        <v>2023</v>
      </c>
      <c r="D29" s="584">
        <f>C29</f>
        <v>2023</v>
      </c>
      <c r="E29" s="584">
        <f>D29</f>
        <v>2023</v>
      </c>
      <c r="F29" s="584">
        <f>E29</f>
        <v>2023</v>
      </c>
      <c r="G29" s="584">
        <f>F29</f>
        <v>2023</v>
      </c>
      <c r="H29" s="584">
        <f>F29</f>
        <v>2023</v>
      </c>
      <c r="I29" s="576"/>
      <c r="J29" s="585">
        <f>IF(ISNUMBER(Regressions!K4), Regressions!K4, "-")</f>
        <v>2023</v>
      </c>
      <c r="K29" s="586">
        <f>J29</f>
        <v>2023</v>
      </c>
      <c r="L29" s="586">
        <f>K29</f>
        <v>2023</v>
      </c>
      <c r="M29" s="586">
        <f>L29</f>
        <v>2023</v>
      </c>
      <c r="N29" s="586">
        <f>M29</f>
        <v>2023</v>
      </c>
      <c r="O29" s="586">
        <f>M29</f>
        <v>2023</v>
      </c>
      <c r="P29" s="580"/>
      <c r="Q29" s="587">
        <f>IF(ISNUMBER(Regressions!T4), Regressions!T4, "-")</f>
        <v>2023</v>
      </c>
      <c r="R29" s="588">
        <f>Q29</f>
        <v>2023</v>
      </c>
      <c r="S29" s="588">
        <f>R29</f>
        <v>2023</v>
      </c>
      <c r="T29" s="588">
        <f>S29</f>
        <v>2023</v>
      </c>
      <c r="U29" s="588">
        <f>T29</f>
        <v>2023</v>
      </c>
      <c r="V29" s="589">
        <f>T29</f>
        <v>2023</v>
      </c>
      <c r="AM29" s="557"/>
      <c r="AN29" s="557"/>
      <c r="AO29" s="557"/>
      <c r="AP29" s="557"/>
      <c r="AQ29" s="557"/>
      <c r="AR29" s="557"/>
      <c r="AS29" s="557"/>
      <c r="AT29" s="557"/>
      <c r="AU29" s="557"/>
    </row>
    <row xmlns:x14ac="http://schemas.microsoft.com/office/spreadsheetml/2009/9/ac" r="30" x14ac:dyDescent="0.2">
      <c r="B30" s="590" t="s">
        <v>154</v>
      </c>
      <c r="C30" s="591">
        <f>IF(ISNUMBER(Regressions!C4), Regressions!C4, 0.0000000001)</f>
        <v>100</v>
      </c>
      <c r="D30" s="591">
        <f>IF(ISNUMBER(Regressions!D4), Regressions!D4, 0.0000000001)</f>
        <v>1E-10</v>
      </c>
      <c r="E30" s="591">
        <f>IF(ISNUMBER(Regressions!E4), Regressions!E4, 0.0000000001)</f>
        <v>1E-10</v>
      </c>
      <c r="F30" s="591">
        <f>IF(ISNUMBER(Regressions!F4), Regressions!F4, 0.0000000001)</f>
        <v>1E-10</v>
      </c>
      <c r="G30" s="591">
        <f>IF(ISNUMBER(Regressions!G4), Regressions!G4, 0.0000000001)</f>
        <v>100</v>
      </c>
      <c r="H30" s="591">
        <f>IF(ISNUMBER(Regressions!H4), Regressions!H4, 0.0000000001)</f>
        <v>100</v>
      </c>
      <c r="I30" s="592" t="s">
        <v>154</v>
      </c>
      <c r="J30" s="591">
        <f>IF(ISNUMBER(Regressions!L4), Regressions!L4,0.0000000001)</f>
        <v>100</v>
      </c>
      <c r="K30" s="591">
        <f>IF(ISNUMBER(Regressions!M4), Regressions!M4,0.0000000001)</f>
        <v>1E-10</v>
      </c>
      <c r="L30" s="591">
        <f>IF(ISNUMBER(Regressions!N4), Regressions!N4,0.0000000001)</f>
        <v>1E-10</v>
      </c>
      <c r="M30" s="591">
        <f>IF(ISNUMBER(Regressions!O4), Regressions!O4,0.0000000001)</f>
        <v>1E-10</v>
      </c>
      <c r="N30" s="591">
        <f>IF(ISNUMBER(Regressions!P4), Regressions!P4,0.0000000001)</f>
        <v>100</v>
      </c>
      <c r="O30" s="591">
        <f>IF(ISNUMBER(Regressions!Q4), Regressions!Q4,0.0000000001)</f>
        <v>100</v>
      </c>
      <c r="P30" s="593" t="s">
        <v>154</v>
      </c>
      <c r="Q30" s="591">
        <f>IF(ISNUMBER(Regressions!U4), Regressions!U4,0.0000000001)</f>
        <v>100</v>
      </c>
      <c r="R30" s="591">
        <f>IF(ISNUMBER(Regressions!V4), Regressions!V4,0.0000000001)</f>
        <v>1E-10</v>
      </c>
      <c r="S30" s="591">
        <f>IF(ISNUMBER(Regressions!W4), Regressions!W4,0.0000000001)</f>
        <v>1E-10</v>
      </c>
      <c r="T30" s="591">
        <f>IF(ISNUMBER(Regressions!X4), Regressions!X4,0.0000000001)</f>
        <v>1E-10</v>
      </c>
      <c r="U30" s="591">
        <f>IF(ISNUMBER(Regressions!Y4), Regressions!Y4,0.0000000001)</f>
        <v>100</v>
      </c>
      <c r="V30" s="594">
        <f>IF(ISNUMBER(Regressions!Z4), Regressions!Z4,0.0000000001)</f>
        <v>100</v>
      </c>
      <c r="AM30" s="557"/>
      <c r="AN30" s="557"/>
      <c r="AO30" s="557"/>
      <c r="AP30" s="557"/>
      <c r="AQ30" s="557"/>
      <c r="AR30" s="557"/>
      <c r="AS30" s="557"/>
      <c r="AT30" s="557"/>
      <c r="AU30" s="557"/>
    </row>
    <row xmlns:x14ac="http://schemas.microsoft.com/office/spreadsheetml/2009/9/ac" r="31" x14ac:dyDescent="0.2">
      <c r="B31" s="595" t="s">
        <v>155</v>
      </c>
      <c r="C31" s="591">
        <f>IF(ISNUMBER(Regressions!C5), Regressions!C5, 0.0000000001)</f>
        <v>0</v>
      </c>
      <c r="D31" s="591">
        <f>IF(ISNUMBER(Regressions!D5), Regressions!D5, 0.0000000001)</f>
        <v>1E-10</v>
      </c>
      <c r="E31" s="591">
        <f>IF(ISNUMBER(Regressions!E5), Regressions!E5, 0.0000000001)</f>
        <v>1E-10</v>
      </c>
      <c r="F31" s="591">
        <f>IF(ISNUMBER(Regressions!F5), Regressions!F5, 0.0000000001)</f>
        <v>1E-10</v>
      </c>
      <c r="G31" s="591">
        <f>IF(ISNUMBER(Regressions!G5), Regressions!G5, 0.0000000001)</f>
        <v>0</v>
      </c>
      <c r="H31" s="591">
        <f>IF(ISNUMBER(Regressions!H5), Regressions!H5, 0.0000000001)</f>
        <v>0</v>
      </c>
      <c r="I31" s="596" t="s">
        <v>155</v>
      </c>
      <c r="J31" s="591">
        <f>IF(ISNUMBER(Regressions!L5), Regressions!L5,0.0000000001)</f>
        <v>0</v>
      </c>
      <c r="K31" s="591">
        <f>IF(ISNUMBER(Regressions!M5), Regressions!M5,0.0000000001)</f>
        <v>1E-10</v>
      </c>
      <c r="L31" s="591">
        <f>IF(ISNUMBER(Regressions!N5), Regressions!N5,0.0000000001)</f>
        <v>1E-10</v>
      </c>
      <c r="M31" s="591">
        <f>IF(ISNUMBER(Regressions!O5), Regressions!O5,0.0000000001)</f>
        <v>1E-10</v>
      </c>
      <c r="N31" s="591">
        <f>IF(ISNUMBER(Regressions!P5), Regressions!P5,0.0000000001)</f>
        <v>0</v>
      </c>
      <c r="O31" s="591">
        <f>IF(ISNUMBER(Regressions!Q5), Regressions!Q5,0.0000000001)</f>
        <v>0</v>
      </c>
      <c r="P31" s="597" t="s">
        <v>155</v>
      </c>
      <c r="Q31" s="591">
        <f>IF(ISNUMBER(Regressions!U5), Regressions!U5,0.0000000001)</f>
        <v>0</v>
      </c>
      <c r="R31" s="591">
        <f>IF(ISNUMBER(Regressions!V5), Regressions!V5,0.0000000001)</f>
        <v>1E-10</v>
      </c>
      <c r="S31" s="591">
        <f>IF(ISNUMBER(Regressions!W5), Regressions!W5,0.0000000001)</f>
        <v>1E-10</v>
      </c>
      <c r="T31" s="591">
        <f>IF(ISNUMBER(Regressions!X5), Regressions!X5,0.0000000001)</f>
        <v>1E-10</v>
      </c>
      <c r="U31" s="591">
        <f>IF(ISNUMBER(Regressions!Y5), Regressions!Y5,0.0000000001)</f>
        <v>0</v>
      </c>
      <c r="V31" s="594">
        <f>IF(ISNUMBER(Regressions!Z5), Regressions!Z5,0.0000000001)</f>
        <v>0</v>
      </c>
      <c r="AM31" s="557"/>
      <c r="AN31" s="557"/>
      <c r="AO31" s="557"/>
      <c r="AP31" s="557"/>
      <c r="AQ31" s="557"/>
      <c r="AR31" s="557"/>
      <c r="AS31" s="557"/>
      <c r="AT31" s="557"/>
      <c r="AU31" s="557"/>
    </row>
    <row xmlns:x14ac="http://schemas.microsoft.com/office/spreadsheetml/2009/9/ac" r="32" x14ac:dyDescent="0.2">
      <c r="B32" s="595" t="s">
        <v>153</v>
      </c>
      <c r="C32" s="591">
        <f>IF(ISNUMBER(Regressions!C6), Regressions!C6, 0.0000000001)</f>
        <v>0</v>
      </c>
      <c r="D32" s="591">
        <f>IF(ISNUMBER(Regressions!D6), Regressions!D6, 0.0000000001)</f>
        <v>1E-10</v>
      </c>
      <c r="E32" s="591">
        <f>IF(ISNUMBER(Regressions!E6), Regressions!E6, 0.0000000001)</f>
        <v>1E-10</v>
      </c>
      <c r="F32" s="591">
        <f>IF(ISNUMBER(Regressions!F6), Regressions!F6, 0.0000000001)</f>
        <v>1E-10</v>
      </c>
      <c r="G32" s="591">
        <f>IF(ISNUMBER(Regressions!G6), Regressions!G6, 0.0000000001)</f>
        <v>0</v>
      </c>
      <c r="H32" s="591">
        <f>IF(ISNUMBER(Regressions!H6), Regressions!H6, 0.0000000001)</f>
        <v>0</v>
      </c>
      <c r="I32" s="598" t="s">
        <v>153</v>
      </c>
      <c r="J32" s="591">
        <f>IF(ISNUMBER(Regressions!L6), Regressions!L6,0.0000000001)</f>
        <v>0</v>
      </c>
      <c r="K32" s="591">
        <f>IF(ISNUMBER(Regressions!M6), Regressions!M6,0.0000000001)</f>
        <v>1E-10</v>
      </c>
      <c r="L32" s="591">
        <f>IF(ISNUMBER(Regressions!N6), Regressions!N6,0.0000000001)</f>
        <v>1E-10</v>
      </c>
      <c r="M32" s="591">
        <f>IF(ISNUMBER(Regressions!O6), Regressions!O6,0.0000000001)</f>
        <v>1E-10</v>
      </c>
      <c r="N32" s="591">
        <f>IF(ISNUMBER(Regressions!P6), Regressions!P6,0.0000000001)</f>
        <v>0</v>
      </c>
      <c r="O32" s="591">
        <f>IF(ISNUMBER(Regressions!Q6), Regressions!Q6,0.0000000001)</f>
        <v>0</v>
      </c>
      <c r="P32" s="599" t="s">
        <v>153</v>
      </c>
      <c r="Q32" s="591">
        <f>IF(ISNUMBER(Regressions!U6), Regressions!U6,0.0000000001)</f>
        <v>0</v>
      </c>
      <c r="R32" s="591">
        <f>IF(ISNUMBER(Regressions!V6), Regressions!V6,0.0000000001)</f>
        <v>1E-10</v>
      </c>
      <c r="S32" s="591">
        <f>IF(ISNUMBER(Regressions!W6), Regressions!W6,0.0000000001)</f>
        <v>1E-10</v>
      </c>
      <c r="T32" s="591">
        <f>IF(ISNUMBER(Regressions!X6), Regressions!X6,0.0000000001)</f>
        <v>1E-10</v>
      </c>
      <c r="U32" s="591">
        <f>IF(ISNUMBER(Regressions!Y6), Regressions!Y6,0.0000000001)</f>
        <v>0</v>
      </c>
      <c r="V32" s="594">
        <f>IF(ISNUMBER(Regressions!Z6), Regressions!Z6,0.0000000001)</f>
        <v>0</v>
      </c>
      <c r="AM32" s="557"/>
      <c r="AN32" s="557"/>
      <c r="AO32" s="557"/>
      <c r="AP32" s="557"/>
      <c r="AQ32" s="557"/>
      <c r="AR32" s="557"/>
      <c r="AS32" s="557"/>
      <c r="AT32" s="557"/>
      <c r="AU32" s="557"/>
    </row>
    <row xmlns:x14ac="http://schemas.microsoft.com/office/spreadsheetml/2009/9/ac" r="33" ht="15.75" thickBot="true" x14ac:dyDescent="0.25">
      <c r="B33" s="600" t="s">
        <v>207</v>
      </c>
      <c r="C33" s="601">
        <f>IF(ISNUMBER(Regressions!C7), Regressions!C7, 0.0000000001)</f>
        <v>0</v>
      </c>
      <c r="D33" s="601">
        <f>IF(ISNUMBER(Regressions!D7), Regressions!D7, 0.0000000001)</f>
        <v>100</v>
      </c>
      <c r="E33" s="601">
        <f>IF(ISNUMBER(Regressions!E7), Regressions!E7, 0.0000000001)</f>
        <v>100</v>
      </c>
      <c r="F33" s="601">
        <f>IF(ISNUMBER(Regressions!F7), Regressions!F7, 0.0000000001)</f>
        <v>100</v>
      </c>
      <c r="G33" s="601">
        <f>IF(ISNUMBER(Regressions!G7), Regressions!G7, 0.0000000001)</f>
        <v>0</v>
      </c>
      <c r="H33" s="601">
        <f>IF(ISNUMBER(Regressions!H7), Regressions!H7, 0.0000000001)</f>
        <v>0</v>
      </c>
      <c r="I33" s="602" t="s">
        <v>207</v>
      </c>
      <c r="J33" s="603">
        <f>IF(ISNUMBER(Regressions!L7), Regressions!L7,0.0000000001)</f>
        <v>0</v>
      </c>
      <c r="K33" s="601">
        <f>IF(ISNUMBER(Regressions!M7), Regressions!M7,0.0000000001)</f>
        <v>100</v>
      </c>
      <c r="L33" s="601">
        <f>IF(ISNUMBER(Regressions!N7), Regressions!N7,0.0000000001)</f>
        <v>100</v>
      </c>
      <c r="M33" s="601">
        <f>IF(ISNUMBER(Regressions!O7), Regressions!O7,0.0000000001)</f>
        <v>100</v>
      </c>
      <c r="N33" s="601">
        <f>IF(ISNUMBER(Regressions!P7), Regressions!P7,0.0000000001)</f>
        <v>0</v>
      </c>
      <c r="O33" s="601">
        <f>IF(ISNUMBER(Regressions!Q7), Regressions!Q7,0.0000000001)</f>
        <v>0</v>
      </c>
      <c r="P33" s="604" t="s">
        <v>207</v>
      </c>
      <c r="Q33" s="603">
        <f>IF(ISNUMBER(Regressions!U7), Regressions!U7,0.0000000001)</f>
        <v>0</v>
      </c>
      <c r="R33" s="603">
        <f>IF(ISNUMBER(Regressions!V7), Regressions!V7,0.0000000001)</f>
        <v>100</v>
      </c>
      <c r="S33" s="601">
        <f>IF(ISNUMBER(Regressions!W7), Regressions!W7,0.0000000001)</f>
        <v>100</v>
      </c>
      <c r="T33" s="601">
        <f>IF(ISNUMBER(Regressions!X7), Regressions!X7,0.0000000001)</f>
        <v>100</v>
      </c>
      <c r="U33" s="601">
        <f>IF(ISNUMBER(Regressions!Y7), Regressions!Y7,0.0000000001)</f>
        <v>0</v>
      </c>
      <c r="V33" s="605">
        <f>IF(ISNUMBER(Regressions!Z7), Regressions!Z7,0.0000000001)</f>
        <v>0</v>
      </c>
    </row>
    <row xmlns:x14ac="http://schemas.microsoft.com/office/spreadsheetml/2009/9/ac" r="34" x14ac:dyDescent="0.2">
      <c r="B34" s="606" t="s">
        <v>247</v>
      </c>
    </row>
    <row xmlns:x14ac="http://schemas.microsoft.com/office/spreadsheetml/2009/9/ac" r="35" ht="6" customHeight="true" x14ac:dyDescent="0.2"/>
    <row xmlns:x14ac="http://schemas.microsoft.com/office/spreadsheetml/2009/9/ac" r="36" s="557" customFormat="true" ht="50.1" customHeight="true" x14ac:dyDescent="0.2">
      <c r="B36" s="607" t="s">
        <v>34</v>
      </c>
      <c r="C36" s="608" t="s">
        <v>256</v>
      </c>
      <c r="D36" s="608"/>
      <c r="E36" s="608"/>
      <c r="F36" s="608"/>
      <c r="G36" s="608"/>
      <c r="H36" s="608"/>
      <c r="I36" s="607" t="s">
        <v>34</v>
      </c>
      <c r="J36" s="609" t="s">
        <v>257</v>
      </c>
      <c r="K36" s="610"/>
      <c r="L36" s="610"/>
      <c r="M36" s="610"/>
      <c r="N36" s="610"/>
      <c r="O36" s="610"/>
      <c r="P36" s="607" t="s">
        <v>34</v>
      </c>
      <c r="Q36" s="611" t="s">
        <v>258</v>
      </c>
      <c r="R36" s="611"/>
      <c r="S36" s="611"/>
      <c r="T36" s="611"/>
      <c r="U36" s="611"/>
      <c r="V36" s="611"/>
    </row>
    <row xmlns:x14ac="http://schemas.microsoft.com/office/spreadsheetml/2009/9/ac" r="37" ht="50.1" customHeight="true" x14ac:dyDescent="0.2">
      <c r="B37" s="607" t="s">
        <v>35</v>
      </c>
      <c r="C37" s="612" t="s">
        <v>259</v>
      </c>
      <c r="D37" s="612"/>
      <c r="E37" s="612"/>
      <c r="F37" s="612"/>
      <c r="G37" s="612"/>
      <c r="H37" s="612"/>
      <c r="I37" s="607" t="s">
        <v>35</v>
      </c>
      <c r="J37" s="612" t="s">
        <v>260</v>
      </c>
      <c r="K37" s="612"/>
      <c r="L37" s="612"/>
      <c r="M37" s="612"/>
      <c r="N37" s="612"/>
      <c r="O37" s="612"/>
      <c r="P37" s="607" t="s">
        <v>35</v>
      </c>
      <c r="Q37" s="612" t="s">
        <v>261</v>
      </c>
      <c r="R37" s="612"/>
      <c r="S37" s="612"/>
      <c r="T37" s="612"/>
      <c r="U37" s="612"/>
      <c r="V37" s="612"/>
    </row>
    <row xmlns:x14ac="http://schemas.microsoft.com/office/spreadsheetml/2009/9/ac" r="38" ht="50.1" customHeight="true" x14ac:dyDescent="0.2">
      <c r="B38" s="607" t="s">
        <v>36</v>
      </c>
      <c r="C38" s="613" t="s">
        <v>262</v>
      </c>
      <c r="D38" s="613"/>
      <c r="E38" s="613"/>
      <c r="F38" s="613"/>
      <c r="G38" s="613"/>
      <c r="H38" s="613"/>
      <c r="I38" s="607" t="s">
        <v>36</v>
      </c>
      <c r="J38" s="613" t="s">
        <v>263</v>
      </c>
      <c r="K38" s="613"/>
      <c r="L38" s="613"/>
      <c r="M38" s="613"/>
      <c r="N38" s="613"/>
      <c r="O38" s="613"/>
      <c r="P38" s="607" t="s">
        <v>36</v>
      </c>
      <c r="Q38" s="613" t="s">
        <v>264</v>
      </c>
      <c r="R38" s="613"/>
      <c r="S38" s="613"/>
      <c r="T38" s="613"/>
      <c r="U38" s="613"/>
      <c r="V38" s="613"/>
    </row>
    <row xmlns:x14ac="http://schemas.microsoft.com/office/spreadsheetml/2009/9/ac" r="39" ht="50.1" customHeight="true" x14ac:dyDescent="0.2">
      <c r="B39" s="607" t="s">
        <v>207</v>
      </c>
      <c r="C39" s="614" t="s">
        <v>265</v>
      </c>
      <c r="D39" s="614"/>
      <c r="E39" s="614"/>
      <c r="F39" s="614"/>
      <c r="G39" s="614"/>
      <c r="H39" s="614"/>
      <c r="I39" s="607" t="s">
        <v>207</v>
      </c>
      <c r="J39" s="614" t="s">
        <v>265</v>
      </c>
      <c r="K39" s="614"/>
      <c r="L39" s="614"/>
      <c r="M39" s="614"/>
      <c r="N39" s="614"/>
      <c r="O39" s="614"/>
      <c r="P39" s="607" t="s">
        <v>207</v>
      </c>
      <c r="Q39" s="614" t="s">
        <v>265</v>
      </c>
      <c r="R39" s="614"/>
      <c r="S39" s="614"/>
      <c r="T39" s="614"/>
      <c r="U39" s="614"/>
      <c r="V39" s="61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247</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247</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247</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19" t="str">
        <f>+RIGHT('Data Summary'!A6,LEN('Data Summary'!A6)-9)</f>
        <v>UIS</v>
      </c>
      <c r="B6" s="32" t="str">
        <f>+IF(ISTEXT('Data Summary'!B6),'Data Summary'!B6,"")</f>
        <v>Other</v>
      </c>
      <c r="C6" s="318">
        <f>+VALUE('Data Summary'!C6)</f>
        <v>2013</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19" t="str">
        <f ca="true">+RIGHT('Data Summary'!A7,LEN('Data Summary'!A7)-9)</f>
        <v>UIS</v>
      </c>
      <c r="B7" s="32" t="str">
        <f ca="true">+IF(ISTEXT('Data Summary'!B7),'Data Summary'!B7,"")</f>
        <v>Other</v>
      </c>
      <c r="C7" s="318">
        <f ca="true">+VALUE('Data Summary'!C7)</f>
        <v>2014</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19" t="str">
        <f ca="true">+RIGHT('Data Summary'!A8,LEN('Data Summary'!A8)-9)</f>
        <v>UIS</v>
      </c>
      <c r="B8" s="32" t="str">
        <f ca="true">+IF(ISTEXT('Data Summary'!B8),'Data Summary'!B8,"")</f>
        <v>Other</v>
      </c>
      <c r="C8" s="318">
        <f ca="true">+VALUE('Data Summary'!C8)</f>
        <v>2015</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19" t="str">
        <f ca="true">+RIGHT('Data Summary'!A9,LEN('Data Summary'!A9)-9)</f>
        <v>UIS</v>
      </c>
      <c r="B9" s="32" t="str">
        <f ca="true">+IF(ISTEXT('Data Summary'!B9),'Data Summary'!B9,"")</f>
        <v>Other</v>
      </c>
      <c r="C9" s="318">
        <f ca="true">+VALUE('Data Summary'!C9)</f>
        <v>2016</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19" t="str">
        <f ca="true">+RIGHT('Data Summary'!A10,LEN('Data Summary'!A10)-9)</f>
        <v>UIS</v>
      </c>
      <c r="B10" s="32" t="str">
        <f ca="true">+IF(ISTEXT('Data Summary'!B10),'Data Summary'!B10,"")</f>
        <v>Other</v>
      </c>
      <c r="C10" s="318">
        <f ca="true">+VALUE('Data Summary'!C10)</f>
        <v>2017</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f ca="true">+IF(AND(ISNUMBER(OFFSET('Water Data'!$H$4,0,10*ROW('Water Data'!H4))),'Data Summary'!CE10="Yes"),100-OFFSET('Water Data'!$H$4,0,10*ROW('Water Data'!H4)),NA())</f>
        <v>100</v>
      </c>
      <c r="Q10" s="85">
        <f ca="true">+IF(AND(ISNUMBER(OFFSET('Water Data'!$H$6,0,10*ROW('Water Data'!H4))),'Data Summary'!CF10="Yes"),OFFSET('Water Data'!$H$6,0,10*ROW('Water Data'!H4)),NA())</f>
        <v>100</v>
      </c>
      <c r="R10" s="85">
        <f ca="true">+IF(AND(ISNUMBER(OFFSET('Water Data'!$H$9,0,10*ROW('Water Data'!H4))),'Data Summary'!CG10="Yes"),OFFSET('Water Data'!$H$9,0,10*ROW('Water Data'!H4)),NA())</f>
        <v>100</v>
      </c>
      <c r="S10" s="85">
        <f ca="true">+IF(AND(ISNUMBER(OFFSET('Water Data'!$I$4,0,10*ROW('Water Data'!I4))),'Data Summary'!CH10="Yes"),100-OFFSET('Water Data'!$I$4,0,10*ROW('Water Data'!I4)),NA())</f>
        <v>100</v>
      </c>
      <c r="T10" s="85">
        <f ca="true">+IF(AND(ISNUMBER(OFFSET('Water Data'!$I$6,0,10*ROW('Water Data'!I4))),'Data Summary'!CI10="Yes"),OFFSET('Water Data'!$I$6,0,10*ROW('Water Data'!I4)),NA())</f>
        <v>100</v>
      </c>
      <c r="U10" s="85">
        <f ca="true">+IF(AND(ISNUMBER(OFFSET('Water Data'!$I$9,0,10*ROW('Water Data'!I4))),'Data Summary'!CJ10="Yes"),OFFSET('Water Data'!$I$9,0,10*ROW('Water Data'!I4)),NA())</f>
        <v>100</v>
      </c>
      <c r="V10" s="86">
        <f ca="true">+IF(AND(ISNUMBER(OFFSET('Sanitation Data'!$D$4,0,10*ROW('Sanitation Data'!D4))),'Data Summary'!CK10="Yes"),100-OFFSET('Sanitation Data'!$D$4,0,10*ROW('Sanitation Data'!D4)),NA())</f>
        <v>100</v>
      </c>
      <c r="W10" s="86">
        <f ca="true">+IF(AND(ISNUMBER(OFFSET('Sanitation Data'!$D$6,0,10*ROW('Sanitation Data'!D4))),'Data Summary'!CL10="Yes"),OFFSET('Sanitation Data'!$D$6,0,10*ROW('Sanitation Data'!D4)),NA())</f>
        <v>100</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100</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f ca="true">+IF(AND(ISNUMBER(OFFSET('Sanitation Data'!$H$4,0,10*ROW('Sanitation Data'!H4))),'Data Summary'!DE10="Yes"),100-OFFSET('Sanitation Data'!$H$4,0,10*ROW('Sanitation Data'!H4)),NA())</f>
        <v>100</v>
      </c>
      <c r="AQ10" s="86">
        <f ca="true">+IF(AND(ISNUMBER(OFFSET('Sanitation Data'!$H$6,0,10*ROW('Sanitation Data'!H4))),'Data Summary'!DF10="Yes"),OFFSET('Sanitation Data'!$H$6,0,10*ROW('Sanitation Data'!H4)),NA())</f>
        <v>100</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f ca="true">+IF(AND(ISNUMBER(OFFSET('Sanitation Data'!$H$12,0,10*ROW('Sanitation Data'!H4))),'Data Summary'!DI10="Yes"),OFFSET('Sanitation Data'!$H$12,0,10*ROW('Sanitation Data'!H4)),NA())</f>
        <v>100</v>
      </c>
      <c r="AU10" s="86">
        <f ca="true">+IF(AND(ISNUMBER(OFFSET('Sanitation Data'!$I$4,0,10*ROW('Sanitation Data'!I4))),'Data Summary'!DJ10="Yes"),100-OFFSET('Sanitation Data'!$I$4,0,10*ROW('Sanitation Data'!I4)),NA())</f>
        <v>100</v>
      </c>
      <c r="AV10" s="86">
        <f ca="true">+IF(AND(ISNUMBER(OFFSET('Sanitation Data'!$I$6,0,10*ROW('Sanitation Data'!I4))),'Data Summary'!DK10="Yes"),OFFSET('Sanitation Data'!$I$6,0,10*ROW('Sanitation Data'!I4)),NA())</f>
        <v>100</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f ca="true">+IF(AND(ISNUMBER(OFFSET('Sanitation Data'!$I$12,0,10*ROW('Sanitation Data'!I4))),'Data Summary'!DN10="Yes"),OFFSET('Sanitation Data'!$I$12,0,10*ROW('Sanitation Data'!I4)),NA())</f>
        <v>100</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f ca="true">+IF(AND(ISNUMBER(OFFSET('Hygiene Data'!$H$5,0,10*ROW('Hygiene Data'!H4))),'Data Summary'!EA10="Yes"),OFFSET('Hygiene Data'!$H$5,0,10*ROW('Hygiene Data'!H4)),NA())</f>
        <v>100</v>
      </c>
      <c r="BM10" s="87">
        <f ca="true">+IF(AND(ISNUMBER(OFFSET('Hygiene Data'!$H$7,0,10*ROW('Hygiene Data'!H4))),'Data Summary'!EB10="Yes"),OFFSET('Hygiene Data'!$H$7,0,10*ROW('Hygiene Data'!H4)),NA())</f>
        <v>100</v>
      </c>
      <c r="BN10" s="87">
        <f ca="true">+IF(AND(ISNUMBER(OFFSET('Hygiene Data'!$H$9,0,10*ROW('Hygiene Data'!H4))),'Data Summary'!EC10="Yes"),OFFSET('Hygiene Data'!$H$9,0,10*ROW('Hygiene Data'!H4)),NA())</f>
        <v>100</v>
      </c>
      <c r="BO10" s="87">
        <f ca="true">+IF(AND(ISNUMBER(OFFSET('Hygiene Data'!$I$5,0,10*ROW('Hygiene Data'!I4))),'Data Summary'!ED10="Yes"),OFFSET('Hygiene Data'!$I$5,0,10*ROW('Hygiene Data'!I4)),NA())</f>
        <v>100</v>
      </c>
      <c r="BP10" s="87">
        <f ca="true">+IF(AND(ISNUMBER(OFFSET('Hygiene Data'!$I$7,0,10*ROW('Hygiene Data'!I4))),'Data Summary'!EE10="Yes"),OFFSET('Hygiene Data'!$I$7,0,10*ROW('Hygiene Data'!I4)),NA())</f>
        <v>100</v>
      </c>
      <c r="BQ10" s="87">
        <f ca="true">+IF(AND(ISNUMBER(OFFSET('Hygiene Data'!$I$9,0,10*ROW('Hygiene Data'!I4))),'Data Summary'!EF10="Yes"),OFFSET('Hygiene Data'!$I$9,0,10*ROW('Hygiene Data'!I4)),NA())</f>
        <v>100</v>
      </c>
    </row>
    <row xmlns:x14ac="http://schemas.microsoft.com/office/spreadsheetml/2009/9/ac" r="11" x14ac:dyDescent="0.2">
      <c r="A11" s="319" t="str">
        <f ca="true">+RIGHT('Data Summary'!A11,LEN('Data Summary'!A11)-9)</f>
        <v>UIS</v>
      </c>
      <c r="B11" s="32" t="str">
        <f ca="true">+IF(ISTEXT('Data Summary'!B11),'Data Summary'!B11,"")</f>
        <v>Other</v>
      </c>
      <c r="C11" s="318">
        <f ca="true">+VALUE('Data Summary'!C11)</f>
        <v>2018</v>
      </c>
      <c r="D11" s="85">
        <f ca="true">+IF(AND(ISNUMBER(OFFSET('Water Data'!$D$4,0,10*ROW('Water Data'!D5))),'Data Summary'!BS11="Yes"),100-OFFSET('Water Data'!$D$4,0,10*ROW('Water Data'!D5)),NA())</f>
        <v>100</v>
      </c>
      <c r="E11" s="85">
        <f ca="true">+IF(AND(ISNUMBER(OFFSET('Water Data'!$D$6,0,10*ROW('Water Data'!D5))),'Data Summary'!BT11="Yes"),OFFSET('Water Data'!$D$6,0,10*ROW('Water Data'!D5)),NA())</f>
        <v>100</v>
      </c>
      <c r="F11" s="85">
        <f ca="true">+IF(AND(ISNUMBER(OFFSET('Water Data'!$D$9,0,10*ROW('Water Data'!D5))),'Data Summary'!BU11="Yes"),OFFSET('Water Data'!$D$9,0,10*ROW('Water Data'!D5)),NA())</f>
        <v>100</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f ca="true">+IF(AND(ISNUMBER(OFFSET('Water Data'!$H$4,0,10*ROW('Water Data'!H5))),'Data Summary'!CE11="Yes"),100-OFFSET('Water Data'!$H$4,0,10*ROW('Water Data'!H5)),NA())</f>
        <v>100</v>
      </c>
      <c r="Q11" s="85">
        <f ca="true">+IF(AND(ISNUMBER(OFFSET('Water Data'!$H$6,0,10*ROW('Water Data'!H5))),'Data Summary'!CF11="Yes"),OFFSET('Water Data'!$H$6,0,10*ROW('Water Data'!H5)),NA())</f>
        <v>100</v>
      </c>
      <c r="R11" s="85">
        <f ca="true">+IF(AND(ISNUMBER(OFFSET('Water Data'!$H$9,0,10*ROW('Water Data'!H5))),'Data Summary'!CG11="Yes"),OFFSET('Water Data'!$H$9,0,10*ROW('Water Data'!H5)),NA())</f>
        <v>100</v>
      </c>
      <c r="S11" s="85">
        <f ca="true">+IF(AND(ISNUMBER(OFFSET('Water Data'!$I$4,0,10*ROW('Water Data'!I5))),'Data Summary'!CH11="Yes"),100-OFFSET('Water Data'!$I$4,0,10*ROW('Water Data'!I5)),NA())</f>
        <v>100</v>
      </c>
      <c r="T11" s="85">
        <f ca="true">+IF(AND(ISNUMBER(OFFSET('Water Data'!$I$6,0,10*ROW('Water Data'!I5))),'Data Summary'!CI11="Yes"),OFFSET('Water Data'!$I$6,0,10*ROW('Water Data'!I5)),NA())</f>
        <v>100</v>
      </c>
      <c r="U11" s="85">
        <f ca="true">+IF(AND(ISNUMBER(OFFSET('Water Data'!$I$9,0,10*ROW('Water Data'!I5))),'Data Summary'!CJ11="Yes"),OFFSET('Water Data'!$I$9,0,10*ROW('Water Data'!I5)),NA())</f>
        <v>100</v>
      </c>
      <c r="V11" s="86">
        <f ca="true">+IF(AND(ISNUMBER(OFFSET('Sanitation Data'!$D$4,0,10*ROW('Sanitation Data'!D5))),'Data Summary'!CK11="Yes"),100-OFFSET('Sanitation Data'!$D$4,0,10*ROW('Sanitation Data'!D5)),NA())</f>
        <v>100</v>
      </c>
      <c r="W11" s="86">
        <f ca="true">+IF(AND(ISNUMBER(OFFSET('Sanitation Data'!$D$6,0,10*ROW('Sanitation Data'!D5))),'Data Summary'!CL11="Yes"),OFFSET('Sanitation Data'!$D$6,0,10*ROW('Sanitation Data'!D5)),NA())</f>
        <v>100</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f ca="true">+IF(AND(ISNUMBER(OFFSET('Sanitation Data'!$D$12,0,10*ROW('Sanitation Data'!D5))),'Data Summary'!CO11="Yes"),OFFSET('Sanitation Data'!$D$12,0,10*ROW('Sanitation Data'!D5)),NA())</f>
        <v>100</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f ca="true">+IF(AND(ISNUMBER(OFFSET('Sanitation Data'!$H$4,0,10*ROW('Sanitation Data'!H5))),'Data Summary'!DE11="Yes"),100-OFFSET('Sanitation Data'!$H$4,0,10*ROW('Sanitation Data'!H5)),NA())</f>
        <v>100</v>
      </c>
      <c r="AQ11" s="86">
        <f ca="true">+IF(AND(ISNUMBER(OFFSET('Sanitation Data'!$H$6,0,10*ROW('Sanitation Data'!H5))),'Data Summary'!DF11="Yes"),OFFSET('Sanitation Data'!$H$6,0,10*ROW('Sanitation Data'!H5)),NA())</f>
        <v>100</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f ca="true">+IF(AND(ISNUMBER(OFFSET('Sanitation Data'!$H$12,0,10*ROW('Sanitation Data'!H5))),'Data Summary'!DI11="Yes"),OFFSET('Sanitation Data'!$H$12,0,10*ROW('Sanitation Data'!H5)),NA())</f>
        <v>100</v>
      </c>
      <c r="AU11" s="86">
        <f ca="true">+IF(AND(ISNUMBER(OFFSET('Sanitation Data'!$I$4,0,10*ROW('Sanitation Data'!I5))),'Data Summary'!DJ11="Yes"),100-OFFSET('Sanitation Data'!$I$4,0,10*ROW('Sanitation Data'!I5)),NA())</f>
        <v>100</v>
      </c>
      <c r="AV11" s="86">
        <f ca="true">+IF(AND(ISNUMBER(OFFSET('Sanitation Data'!$I$6,0,10*ROW('Sanitation Data'!I5))),'Data Summary'!DK11="Yes"),OFFSET('Sanitation Data'!$I$6,0,10*ROW('Sanitation Data'!I5)),NA())</f>
        <v>100</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f ca="true">+IF(AND(ISNUMBER(OFFSET('Sanitation Data'!$I$12,0,10*ROW('Sanitation Data'!I5))),'Data Summary'!DN11="Yes"),OFFSET('Sanitation Data'!$I$12,0,10*ROW('Sanitation Data'!I5)),NA())</f>
        <v>100</v>
      </c>
      <c r="AZ11" s="87">
        <f ca="true">+IF(AND(ISNUMBER(OFFSET('Hygiene Data'!$D$5,0,10*ROW('Hygiene Data'!D5))),'Data Summary'!DO11="Yes"),OFFSET('Hygiene Data'!$D$5,0,10*ROW('Hygiene Data'!D5)),NA())</f>
        <v>100</v>
      </c>
      <c r="BA11" s="87">
        <f ca="true">+IF(AND(ISNUMBER(OFFSET('Hygiene Data'!$D$7,0,10*ROW('Hygiene Data'!D5))),'Data Summary'!DP11="Yes"),OFFSET('Hygiene Data'!$D$7,0,10*ROW('Hygiene Data'!D5)),NA())</f>
        <v>100</v>
      </c>
      <c r="BB11" s="87">
        <f ca="true">+IF(AND(ISNUMBER(OFFSET('Hygiene Data'!$D$9,0,10*ROW('Hygiene Data'!D5))),'Data Summary'!DQ11="Yes"),OFFSET('Hygiene Data'!$D$9,0,10*ROW('Hygiene Data'!D5)),NA())</f>
        <v>100</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f ca="true">+IF(AND(ISNUMBER(OFFSET('Hygiene Data'!$H$5,0,10*ROW('Hygiene Data'!H5))),'Data Summary'!EA11="Yes"),OFFSET('Hygiene Data'!$H$5,0,10*ROW('Hygiene Data'!H5)),NA())</f>
        <v>100</v>
      </c>
      <c r="BM11" s="87">
        <f ca="true">+IF(AND(ISNUMBER(OFFSET('Hygiene Data'!$H$7,0,10*ROW('Hygiene Data'!H5))),'Data Summary'!EB11="Yes"),OFFSET('Hygiene Data'!$H$7,0,10*ROW('Hygiene Data'!H5)),NA())</f>
        <v>100</v>
      </c>
      <c r="BN11" s="87">
        <f ca="true">+IF(AND(ISNUMBER(OFFSET('Hygiene Data'!$H$9,0,10*ROW('Hygiene Data'!H5))),'Data Summary'!EC11="Yes"),OFFSET('Hygiene Data'!$H$9,0,10*ROW('Hygiene Data'!H5)),NA())</f>
        <v>100</v>
      </c>
      <c r="BO11" s="87">
        <f ca="true">+IF(AND(ISNUMBER(OFFSET('Hygiene Data'!$I$5,0,10*ROW('Hygiene Data'!I5))),'Data Summary'!ED11="Yes"),OFFSET('Hygiene Data'!$I$5,0,10*ROW('Hygiene Data'!I5)),NA())</f>
        <v>100</v>
      </c>
      <c r="BP11" s="87">
        <f ca="true">+IF(AND(ISNUMBER(OFFSET('Hygiene Data'!$I$7,0,10*ROW('Hygiene Data'!I5))),'Data Summary'!EE11="Yes"),OFFSET('Hygiene Data'!$I$7,0,10*ROW('Hygiene Data'!I5)),NA())</f>
        <v>100</v>
      </c>
      <c r="BQ11" s="87">
        <f ca="true">+IF(AND(ISNUMBER(OFFSET('Hygiene Data'!$I$9,0,10*ROW('Hygiene Data'!I5))),'Data Summary'!EF11="Yes"),OFFSET('Hygiene Data'!$I$9,0,10*ROW('Hygiene Data'!I5)),NA())</f>
        <v>100</v>
      </c>
    </row>
    <row xmlns:x14ac="http://schemas.microsoft.com/office/spreadsheetml/2009/9/ac" r="12" x14ac:dyDescent="0.2">
      <c r="A12" s="319" t="str">
        <f ca="true">+RIGHT('Data Summary'!A12,LEN('Data Summary'!A12)-9)</f>
        <v>UIS</v>
      </c>
      <c r="B12" s="32" t="str">
        <f ca="true">+IF(ISTEXT('Data Summary'!B12),'Data Summary'!B12,"")</f>
        <v>Other</v>
      </c>
      <c r="C12" s="318">
        <f ca="true">+VALUE('Data Summary'!C12)</f>
        <v>2019</v>
      </c>
      <c r="D12" s="85">
        <f ca="true">+IF(AND(ISNUMBER(OFFSET('Water Data'!$D$4,0,10*ROW('Water Data'!D6))),'Data Summary'!BS12="Yes"),100-OFFSET('Water Data'!$D$4,0,10*ROW('Water Data'!D6)),NA())</f>
        <v>100</v>
      </c>
      <c r="E12" s="85">
        <f ca="true">+IF(AND(ISNUMBER(OFFSET('Water Data'!$D$6,0,10*ROW('Water Data'!D6))),'Data Summary'!BT12="Yes"),OFFSET('Water Data'!$D$6,0,10*ROW('Water Data'!D6)),NA())</f>
        <v>100</v>
      </c>
      <c r="F12" s="85">
        <f ca="true">+IF(AND(ISNUMBER(OFFSET('Water Data'!$D$9,0,10*ROW('Water Data'!D6))),'Data Summary'!BU12="Yes"),OFFSET('Water Data'!$D$9,0,10*ROW('Water Data'!D6)),NA())</f>
        <v>100</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f ca="true">+IF(AND(ISNUMBER(OFFSET('Water Data'!$H$4,0,10*ROW('Water Data'!H6))),'Data Summary'!CE12="Yes"),100-OFFSET('Water Data'!$H$4,0,10*ROW('Water Data'!H6)),NA())</f>
        <v>100</v>
      </c>
      <c r="Q12" s="85">
        <f ca="true">+IF(AND(ISNUMBER(OFFSET('Water Data'!$H$6,0,10*ROW('Water Data'!H6))),'Data Summary'!CF12="Yes"),OFFSET('Water Data'!$H$6,0,10*ROW('Water Data'!H6)),NA())</f>
        <v>100</v>
      </c>
      <c r="R12" s="85">
        <f ca="true">+IF(AND(ISNUMBER(OFFSET('Water Data'!$H$9,0,10*ROW('Water Data'!H6))),'Data Summary'!CG12="Yes"),OFFSET('Water Data'!$H$9,0,10*ROW('Water Data'!H6)),NA())</f>
        <v>100</v>
      </c>
      <c r="S12" s="85">
        <f ca="true">+IF(AND(ISNUMBER(OFFSET('Water Data'!$I$4,0,10*ROW('Water Data'!I6))),'Data Summary'!CH12="Yes"),100-OFFSET('Water Data'!$I$4,0,10*ROW('Water Data'!I6)),NA())</f>
        <v>100</v>
      </c>
      <c r="T12" s="85">
        <f ca="true">+IF(AND(ISNUMBER(OFFSET('Water Data'!$I$6,0,10*ROW('Water Data'!I6))),'Data Summary'!CI12="Yes"),OFFSET('Water Data'!$I$6,0,10*ROW('Water Data'!I6)),NA())</f>
        <v>100</v>
      </c>
      <c r="U12" s="85">
        <f ca="true">+IF(AND(ISNUMBER(OFFSET('Water Data'!$I$9,0,10*ROW('Water Data'!I6))),'Data Summary'!CJ12="Yes"),OFFSET('Water Data'!$I$9,0,10*ROW('Water Data'!I6)),NA())</f>
        <v>100</v>
      </c>
      <c r="V12" s="86">
        <f ca="true">+IF(AND(ISNUMBER(OFFSET('Sanitation Data'!$D$4,0,10*ROW('Sanitation Data'!D6))),'Data Summary'!CK12="Yes"),100-OFFSET('Sanitation Data'!$D$4,0,10*ROW('Sanitation Data'!D6)),NA())</f>
        <v>100</v>
      </c>
      <c r="W12" s="86">
        <f ca="true">+IF(AND(ISNUMBER(OFFSET('Sanitation Data'!$D$6,0,10*ROW('Sanitation Data'!D6))),'Data Summary'!CL12="Yes"),OFFSET('Sanitation Data'!$D$6,0,10*ROW('Sanitation Data'!D6)),NA())</f>
        <v>100</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f ca="true">+IF(AND(ISNUMBER(OFFSET('Sanitation Data'!$D$12,0,10*ROW('Sanitation Data'!D6))),'Data Summary'!CO12="Yes"),OFFSET('Sanitation Data'!$D$12,0,10*ROW('Sanitation Data'!D6)),NA())</f>
        <v>100</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f ca="true">+IF(AND(ISNUMBER(OFFSET('Sanitation Data'!$H$4,0,10*ROW('Sanitation Data'!H6))),'Data Summary'!DE12="Yes"),100-OFFSET('Sanitation Data'!$H$4,0,10*ROW('Sanitation Data'!H6)),NA())</f>
        <v>100</v>
      </c>
      <c r="AQ12" s="86">
        <f ca="true">+IF(AND(ISNUMBER(OFFSET('Sanitation Data'!$H$6,0,10*ROW('Sanitation Data'!H6))),'Data Summary'!DF12="Yes"),OFFSET('Sanitation Data'!$H$6,0,10*ROW('Sanitation Data'!H6)),NA())</f>
        <v>100</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f ca="true">+IF(AND(ISNUMBER(OFFSET('Sanitation Data'!$H$12,0,10*ROW('Sanitation Data'!H6))),'Data Summary'!DI12="Yes"),OFFSET('Sanitation Data'!$H$12,0,10*ROW('Sanitation Data'!H6)),NA())</f>
        <v>100</v>
      </c>
      <c r="AU12" s="86">
        <f ca="true">+IF(AND(ISNUMBER(OFFSET('Sanitation Data'!$I$4,0,10*ROW('Sanitation Data'!I6))),'Data Summary'!DJ12="Yes"),100-OFFSET('Sanitation Data'!$I$4,0,10*ROW('Sanitation Data'!I6)),NA())</f>
        <v>100</v>
      </c>
      <c r="AV12" s="86">
        <f ca="true">+IF(AND(ISNUMBER(OFFSET('Sanitation Data'!$I$6,0,10*ROW('Sanitation Data'!I6))),'Data Summary'!DK12="Yes"),OFFSET('Sanitation Data'!$I$6,0,10*ROW('Sanitation Data'!I6)),NA())</f>
        <v>100</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f ca="true">+IF(AND(ISNUMBER(OFFSET('Sanitation Data'!$I$12,0,10*ROW('Sanitation Data'!I6))),'Data Summary'!DN12="Yes"),OFFSET('Sanitation Data'!$I$12,0,10*ROW('Sanitation Data'!I6)),NA())</f>
        <v>100</v>
      </c>
      <c r="AZ12" s="87">
        <f ca="true">+IF(AND(ISNUMBER(OFFSET('Hygiene Data'!$D$5,0,10*ROW('Hygiene Data'!D6))),'Data Summary'!DO12="Yes"),OFFSET('Hygiene Data'!$D$5,0,10*ROW('Hygiene Data'!D6)),NA())</f>
        <v>100</v>
      </c>
      <c r="BA12" s="87">
        <f ca="true">+IF(AND(ISNUMBER(OFFSET('Hygiene Data'!$D$7,0,10*ROW('Hygiene Data'!D6))),'Data Summary'!DP12="Yes"),OFFSET('Hygiene Data'!$D$7,0,10*ROW('Hygiene Data'!D6)),NA())</f>
        <v>100</v>
      </c>
      <c r="BB12" s="87">
        <f ca="true">+IF(AND(ISNUMBER(OFFSET('Hygiene Data'!$D$9,0,10*ROW('Hygiene Data'!D6))),'Data Summary'!DQ12="Yes"),OFFSET('Hygiene Data'!$D$9,0,10*ROW('Hygiene Data'!D6)),NA())</f>
        <v>100</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f ca="true">+IF(AND(ISNUMBER(OFFSET('Hygiene Data'!$H$5,0,10*ROW('Hygiene Data'!H6))),'Data Summary'!EA12="Yes"),OFFSET('Hygiene Data'!$H$5,0,10*ROW('Hygiene Data'!H6)),NA())</f>
        <v>100</v>
      </c>
      <c r="BM12" s="87">
        <f ca="true">+IF(AND(ISNUMBER(OFFSET('Hygiene Data'!$H$7,0,10*ROW('Hygiene Data'!H6))),'Data Summary'!EB12="Yes"),OFFSET('Hygiene Data'!$H$7,0,10*ROW('Hygiene Data'!H6)),NA())</f>
        <v>100</v>
      </c>
      <c r="BN12" s="87">
        <f ca="true">+IF(AND(ISNUMBER(OFFSET('Hygiene Data'!$H$9,0,10*ROW('Hygiene Data'!H6))),'Data Summary'!EC12="Yes"),OFFSET('Hygiene Data'!$H$9,0,10*ROW('Hygiene Data'!H6)),NA())</f>
        <v>100</v>
      </c>
      <c r="BO12" s="87">
        <f ca="true">+IF(AND(ISNUMBER(OFFSET('Hygiene Data'!$I$5,0,10*ROW('Hygiene Data'!I6))),'Data Summary'!ED12="Yes"),OFFSET('Hygiene Data'!$I$5,0,10*ROW('Hygiene Data'!I6)),NA())</f>
        <v>100</v>
      </c>
      <c r="BP12" s="87">
        <f ca="true">+IF(AND(ISNUMBER(OFFSET('Hygiene Data'!$I$7,0,10*ROW('Hygiene Data'!I6))),'Data Summary'!EE12="Yes"),OFFSET('Hygiene Data'!$I$7,0,10*ROW('Hygiene Data'!I6)),NA())</f>
        <v>100</v>
      </c>
      <c r="BQ12" s="87">
        <f ca="true">+IF(AND(ISNUMBER(OFFSET('Hygiene Data'!$I$9,0,10*ROW('Hygiene Data'!I6))),'Data Summary'!EF12="Yes"),OFFSET('Hygiene Data'!$I$9,0,10*ROW('Hygiene Data'!I6)),NA())</f>
        <v>100</v>
      </c>
    </row>
    <row xmlns:x14ac="http://schemas.microsoft.com/office/spreadsheetml/2009/9/ac" r="13" x14ac:dyDescent="0.2">
      <c r="A13" s="319" t="str">
        <f ca="true">+RIGHT('Data Summary'!A13,LEN('Data Summary'!A13)-9)</f>
        <v>PWH</v>
      </c>
      <c r="B13" s="32" t="str">
        <f ca="true">+IF(ISTEXT('Data Summary'!B13),'Data Summary'!B13,"")</f>
        <v>Other</v>
      </c>
      <c r="C13" s="318">
        <f ca="true">+VALUE('Data Summary'!C13)</f>
        <v>2019</v>
      </c>
      <c r="D13" s="85">
        <f ca="true">+IF(AND(ISNUMBER(OFFSET('Water Data'!$D$4,0,10*ROW('Water Data'!D7))),'Data Summary'!BS13="Yes"),100-OFFSET('Water Data'!$D$4,0,10*ROW('Water Data'!D7)),NA())</f>
        <v>100</v>
      </c>
      <c r="E13" s="85">
        <f ca="true">+IF(AND(ISNUMBER(OFFSET('Water Data'!$D$6,0,10*ROW('Water Data'!D7))),'Data Summary'!BT13="Yes"),OFFSET('Water Data'!$D$6,0,10*ROW('Water Data'!D7)),NA())</f>
        <v>100</v>
      </c>
      <c r="F13" s="85">
        <f ca="true">+IF(AND(ISNUMBER(OFFSET('Water Data'!$D$9,0,10*ROW('Water Data'!D7))),'Data Summary'!BU13="Yes"),OFFSET('Water Data'!$D$9,0,10*ROW('Water Data'!D7)),NA())</f>
        <v>100</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19" t="str">
        <f ca="true">+RIGHT('Data Summary'!A14,LEN('Data Summary'!A14)-9)</f>
        <v>UIS</v>
      </c>
      <c r="B14" s="32" t="str">
        <f ca="true">+IF(ISTEXT('Data Summary'!B14),'Data Summary'!B14,"")</f>
        <v>Other</v>
      </c>
      <c r="C14" s="318">
        <f ca="true">+VALUE('Data Summary'!C14)</f>
        <v>2020</v>
      </c>
      <c r="D14" s="85">
        <f ca="true">+IF(AND(ISNUMBER(OFFSET('Water Data'!$D$4,0,10*ROW('Water Data'!D8))),'Data Summary'!BS14="Yes"),100-OFFSET('Water Data'!$D$4,0,10*ROW('Water Data'!D8)),NA())</f>
        <v>100</v>
      </c>
      <c r="E14" s="85">
        <f ca="true">+IF(AND(ISNUMBER(OFFSET('Water Data'!$D$6,0,10*ROW('Water Data'!D8))),'Data Summary'!BT14="Yes"),OFFSET('Water Data'!$D$6,0,10*ROW('Water Data'!D8)),NA())</f>
        <v>100</v>
      </c>
      <c r="F14" s="85">
        <f ca="true">+IF(AND(ISNUMBER(OFFSET('Water Data'!$D$9,0,10*ROW('Water Data'!D8))),'Data Summary'!BU14="Yes"),OFFSET('Water Data'!$D$9,0,10*ROW('Water Data'!D8)),NA())</f>
        <v>100</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f ca="true">+IF(AND(ISNUMBER(OFFSET('Water Data'!$H$4,0,10*ROW('Water Data'!H8))),'Data Summary'!CE14="Yes"),100-OFFSET('Water Data'!$H$4,0,10*ROW('Water Data'!H8)),NA())</f>
        <v>100</v>
      </c>
      <c r="Q14" s="85">
        <f ca="true">+IF(AND(ISNUMBER(OFFSET('Water Data'!$H$6,0,10*ROW('Water Data'!H8))),'Data Summary'!CF14="Yes"),OFFSET('Water Data'!$H$6,0,10*ROW('Water Data'!H8)),NA())</f>
        <v>100</v>
      </c>
      <c r="R14" s="85">
        <f ca="true">+IF(AND(ISNUMBER(OFFSET('Water Data'!$H$9,0,10*ROW('Water Data'!H8))),'Data Summary'!CG14="Yes"),OFFSET('Water Data'!$H$9,0,10*ROW('Water Data'!H8)),NA())</f>
        <v>100</v>
      </c>
      <c r="S14" s="85">
        <f ca="true">+IF(AND(ISNUMBER(OFFSET('Water Data'!$I$4,0,10*ROW('Water Data'!I8))),'Data Summary'!CH14="Yes"),100-OFFSET('Water Data'!$I$4,0,10*ROW('Water Data'!I8)),NA())</f>
        <v>100</v>
      </c>
      <c r="T14" s="85">
        <f ca="true">+IF(AND(ISNUMBER(OFFSET('Water Data'!$I$6,0,10*ROW('Water Data'!I8))),'Data Summary'!CI14="Yes"),OFFSET('Water Data'!$I$6,0,10*ROW('Water Data'!I8)),NA())</f>
        <v>100</v>
      </c>
      <c r="U14" s="85">
        <f ca="true">+IF(AND(ISNUMBER(OFFSET('Water Data'!$I$9,0,10*ROW('Water Data'!I8))),'Data Summary'!CJ14="Yes"),OFFSET('Water Data'!$I$9,0,10*ROW('Water Data'!I8)),NA())</f>
        <v>100</v>
      </c>
      <c r="V14" s="86">
        <f ca="true">+IF(AND(ISNUMBER(OFFSET('Sanitation Data'!$D$4,0,10*ROW('Sanitation Data'!D8))),'Data Summary'!CK14="Yes"),100-OFFSET('Sanitation Data'!$D$4,0,10*ROW('Sanitation Data'!D8)),NA())</f>
        <v>100</v>
      </c>
      <c r="W14" s="86">
        <f ca="true">+IF(AND(ISNUMBER(OFFSET('Sanitation Data'!$D$6,0,10*ROW('Sanitation Data'!D8))),'Data Summary'!CL14="Yes"),OFFSET('Sanitation Data'!$D$6,0,10*ROW('Sanitation Data'!D8)),NA())</f>
        <v>100</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f ca="true">+IF(AND(ISNUMBER(OFFSET('Sanitation Data'!$D$12,0,10*ROW('Sanitation Data'!D8))),'Data Summary'!CO14="Yes"),OFFSET('Sanitation Data'!$D$12,0,10*ROW('Sanitation Data'!D8)),NA())</f>
        <v>100</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f ca="true">+IF(AND(ISNUMBER(OFFSET('Sanitation Data'!$H$4,0,10*ROW('Sanitation Data'!H8))),'Data Summary'!DE14="Yes"),100-OFFSET('Sanitation Data'!$H$4,0,10*ROW('Sanitation Data'!H8)),NA())</f>
        <v>100</v>
      </c>
      <c r="AQ14" s="86">
        <f ca="true">+IF(AND(ISNUMBER(OFFSET('Sanitation Data'!$H$6,0,10*ROW('Sanitation Data'!H8))),'Data Summary'!DF14="Yes"),OFFSET('Sanitation Data'!$H$6,0,10*ROW('Sanitation Data'!H8)),NA())</f>
        <v>100</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f ca="true">+IF(AND(ISNUMBER(OFFSET('Sanitation Data'!$H$12,0,10*ROW('Sanitation Data'!H8))),'Data Summary'!DI14="Yes"),OFFSET('Sanitation Data'!$H$12,0,10*ROW('Sanitation Data'!H8)),NA())</f>
        <v>100</v>
      </c>
      <c r="AU14" s="86">
        <f ca="true">+IF(AND(ISNUMBER(OFFSET('Sanitation Data'!$I$4,0,10*ROW('Sanitation Data'!I8))),'Data Summary'!DJ14="Yes"),100-OFFSET('Sanitation Data'!$I$4,0,10*ROW('Sanitation Data'!I8)),NA())</f>
        <v>100</v>
      </c>
      <c r="AV14" s="86">
        <f ca="true">+IF(AND(ISNUMBER(OFFSET('Sanitation Data'!$I$6,0,10*ROW('Sanitation Data'!I8))),'Data Summary'!DK14="Yes"),OFFSET('Sanitation Data'!$I$6,0,10*ROW('Sanitation Data'!I8)),NA())</f>
        <v>100</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f ca="true">+IF(AND(ISNUMBER(OFFSET('Sanitation Data'!$I$12,0,10*ROW('Sanitation Data'!I8))),'Data Summary'!DN14="Yes"),OFFSET('Sanitation Data'!$I$12,0,10*ROW('Sanitation Data'!I8)),NA())</f>
        <v>100</v>
      </c>
      <c r="AZ14" s="87">
        <f ca="true">+IF(AND(ISNUMBER(OFFSET('Hygiene Data'!$D$5,0,10*ROW('Hygiene Data'!D8))),'Data Summary'!DO14="Yes"),OFFSET('Hygiene Data'!$D$5,0,10*ROW('Hygiene Data'!D8)),NA())</f>
        <v>100</v>
      </c>
      <c r="BA14" s="87">
        <f ca="true">+IF(AND(ISNUMBER(OFFSET('Hygiene Data'!$D$7,0,10*ROW('Hygiene Data'!D8))),'Data Summary'!DP14="Yes"),OFFSET('Hygiene Data'!$D$7,0,10*ROW('Hygiene Data'!D8)),NA())</f>
        <v>100</v>
      </c>
      <c r="BB14" s="87">
        <f ca="true">+IF(AND(ISNUMBER(OFFSET('Hygiene Data'!$D$9,0,10*ROW('Hygiene Data'!D8))),'Data Summary'!DQ14="Yes"),OFFSET('Hygiene Data'!$D$9,0,10*ROW('Hygiene Data'!D8)),NA())</f>
        <v>100</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f ca="true">+IF(AND(ISNUMBER(OFFSET('Hygiene Data'!$H$5,0,10*ROW('Hygiene Data'!H8))),'Data Summary'!EA14="Yes"),OFFSET('Hygiene Data'!$H$5,0,10*ROW('Hygiene Data'!H8)),NA())</f>
        <v>100</v>
      </c>
      <c r="BM14" s="87">
        <f ca="true">+IF(AND(ISNUMBER(OFFSET('Hygiene Data'!$H$7,0,10*ROW('Hygiene Data'!H8))),'Data Summary'!EB14="Yes"),OFFSET('Hygiene Data'!$H$7,0,10*ROW('Hygiene Data'!H8)),NA())</f>
        <v>100</v>
      </c>
      <c r="BN14" s="87">
        <f ca="true">+IF(AND(ISNUMBER(OFFSET('Hygiene Data'!$H$9,0,10*ROW('Hygiene Data'!H8))),'Data Summary'!EC14="Yes"),OFFSET('Hygiene Data'!$H$9,0,10*ROW('Hygiene Data'!H8)),NA())</f>
        <v>100</v>
      </c>
      <c r="BO14" s="87">
        <f ca="true">+IF(AND(ISNUMBER(OFFSET('Hygiene Data'!$I$5,0,10*ROW('Hygiene Data'!I8))),'Data Summary'!ED14="Yes"),OFFSET('Hygiene Data'!$I$5,0,10*ROW('Hygiene Data'!I8)),NA())</f>
        <v>100</v>
      </c>
      <c r="BP14" s="87">
        <f ca="true">+IF(AND(ISNUMBER(OFFSET('Hygiene Data'!$I$7,0,10*ROW('Hygiene Data'!I8))),'Data Summary'!EE14="Yes"),OFFSET('Hygiene Data'!$I$7,0,10*ROW('Hygiene Data'!I8)),NA())</f>
        <v>100</v>
      </c>
      <c r="BQ14" s="87">
        <f ca="true">+IF(AND(ISNUMBER(OFFSET('Hygiene Data'!$I$9,0,10*ROW('Hygiene Data'!I8))),'Data Summary'!EF14="Yes"),OFFSET('Hygiene Data'!$I$9,0,10*ROW('Hygiene Data'!I8)),NA())</f>
        <v>100</v>
      </c>
    </row>
    <row xmlns:x14ac="http://schemas.microsoft.com/office/spreadsheetml/2009/9/ac" r="15" x14ac:dyDescent="0.2">
      <c r="A15" s="319" t="str">
        <f ca="true">+RIGHT('Data Summary'!A15,LEN('Data Summary'!A15)-9)</f>
        <v>UIS</v>
      </c>
      <c r="B15" s="32" t="str">
        <f ca="true">+IF(ISTEXT('Data Summary'!B15),'Data Summary'!B15,"")</f>
        <v>Other</v>
      </c>
      <c r="C15" s="318">
        <f ca="true">+VALUE('Data Summary'!C15)</f>
        <v>2021</v>
      </c>
      <c r="D15" s="85">
        <f ca="true">+IF(AND(ISNUMBER(OFFSET('Water Data'!$D$4,0,10*ROW('Water Data'!D9))),'Data Summary'!BS15="Yes"),100-OFFSET('Water Data'!$D$4,0,10*ROW('Water Data'!D9)),NA())</f>
        <v>100</v>
      </c>
      <c r="E15" s="85">
        <f ca="true">+IF(AND(ISNUMBER(OFFSET('Water Data'!$D$6,0,10*ROW('Water Data'!D9))),'Data Summary'!BT15="Yes"),OFFSET('Water Data'!$D$6,0,10*ROW('Water Data'!D9)),NA())</f>
        <v>100</v>
      </c>
      <c r="F15" s="85">
        <f ca="true">+IF(AND(ISNUMBER(OFFSET('Water Data'!$D$9,0,10*ROW('Water Data'!D9))),'Data Summary'!BU15="Yes"),OFFSET('Water Data'!$D$9,0,10*ROW('Water Data'!D9)),NA())</f>
        <v>100</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f ca="true">+IF(AND(ISNUMBER(OFFSET('Water Data'!$H$4,0,10*ROW('Water Data'!H9))),'Data Summary'!CE15="Yes"),100-OFFSET('Water Data'!$H$4,0,10*ROW('Water Data'!H9)),NA())</f>
        <v>100</v>
      </c>
      <c r="Q15" s="85">
        <f ca="true">+IF(AND(ISNUMBER(OFFSET('Water Data'!$H$6,0,10*ROW('Water Data'!H9))),'Data Summary'!CF15="Yes"),OFFSET('Water Data'!$H$6,0,10*ROW('Water Data'!H9)),NA())</f>
        <v>100</v>
      </c>
      <c r="R15" s="85">
        <f ca="true">+IF(AND(ISNUMBER(OFFSET('Water Data'!$H$9,0,10*ROW('Water Data'!H9))),'Data Summary'!CG15="Yes"),OFFSET('Water Data'!$H$9,0,10*ROW('Water Data'!H9)),NA())</f>
        <v>100</v>
      </c>
      <c r="S15" s="85">
        <f ca="true">+IF(AND(ISNUMBER(OFFSET('Water Data'!$I$4,0,10*ROW('Water Data'!I9))),'Data Summary'!CH15="Yes"),100-OFFSET('Water Data'!$I$4,0,10*ROW('Water Data'!I9)),NA())</f>
        <v>100</v>
      </c>
      <c r="T15" s="85">
        <f ca="true">+IF(AND(ISNUMBER(OFFSET('Water Data'!$I$6,0,10*ROW('Water Data'!I9))),'Data Summary'!CI15="Yes"),OFFSET('Water Data'!$I$6,0,10*ROW('Water Data'!I9)),NA())</f>
        <v>100</v>
      </c>
      <c r="U15" s="85">
        <f ca="true">+IF(AND(ISNUMBER(OFFSET('Water Data'!$I$9,0,10*ROW('Water Data'!I9))),'Data Summary'!CJ15="Yes"),OFFSET('Water Data'!$I$9,0,10*ROW('Water Data'!I9)),NA())</f>
        <v>100</v>
      </c>
      <c r="V15" s="86">
        <f ca="true">+IF(AND(ISNUMBER(OFFSET('Sanitation Data'!$D$4,0,10*ROW('Sanitation Data'!D9))),'Data Summary'!CK15="Yes"),100-OFFSET('Sanitation Data'!$D$4,0,10*ROW('Sanitation Data'!D9)),NA())</f>
        <v>100</v>
      </c>
      <c r="W15" s="86">
        <f ca="true">+IF(AND(ISNUMBER(OFFSET('Sanitation Data'!$D$6,0,10*ROW('Sanitation Data'!D9))),'Data Summary'!CL15="Yes"),OFFSET('Sanitation Data'!$D$6,0,10*ROW('Sanitation Data'!D9)),NA())</f>
        <v>100</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f ca="true">+IF(AND(ISNUMBER(OFFSET('Sanitation Data'!$D$12,0,10*ROW('Sanitation Data'!D9))),'Data Summary'!CO15="Yes"),OFFSET('Sanitation Data'!$D$12,0,10*ROW('Sanitation Data'!D9)),NA())</f>
        <v>100</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f ca="true">+IF(AND(ISNUMBER(OFFSET('Sanitation Data'!$H$4,0,10*ROW('Sanitation Data'!H9))),'Data Summary'!DE15="Yes"),100-OFFSET('Sanitation Data'!$H$4,0,10*ROW('Sanitation Data'!H9)),NA())</f>
        <v>100</v>
      </c>
      <c r="AQ15" s="86">
        <f ca="true">+IF(AND(ISNUMBER(OFFSET('Sanitation Data'!$H$6,0,10*ROW('Sanitation Data'!H9))),'Data Summary'!DF15="Yes"),OFFSET('Sanitation Data'!$H$6,0,10*ROW('Sanitation Data'!H9)),NA())</f>
        <v>100</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f ca="true">+IF(AND(ISNUMBER(OFFSET('Sanitation Data'!$H$12,0,10*ROW('Sanitation Data'!H9))),'Data Summary'!DI15="Yes"),OFFSET('Sanitation Data'!$H$12,0,10*ROW('Sanitation Data'!H9)),NA())</f>
        <v>100</v>
      </c>
      <c r="AU15" s="86">
        <f ca="true">+IF(AND(ISNUMBER(OFFSET('Sanitation Data'!$I$4,0,10*ROW('Sanitation Data'!I9))),'Data Summary'!DJ15="Yes"),100-OFFSET('Sanitation Data'!$I$4,0,10*ROW('Sanitation Data'!I9)),NA())</f>
        <v>100</v>
      </c>
      <c r="AV15" s="86">
        <f ca="true">+IF(AND(ISNUMBER(OFFSET('Sanitation Data'!$I$6,0,10*ROW('Sanitation Data'!I9))),'Data Summary'!DK15="Yes"),OFFSET('Sanitation Data'!$I$6,0,10*ROW('Sanitation Data'!I9)),NA())</f>
        <v>100</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f ca="true">+IF(AND(ISNUMBER(OFFSET('Sanitation Data'!$I$12,0,10*ROW('Sanitation Data'!I9))),'Data Summary'!DN15="Yes"),OFFSET('Sanitation Data'!$I$12,0,10*ROW('Sanitation Data'!I9)),NA())</f>
        <v>100</v>
      </c>
      <c r="AZ15" s="87">
        <f ca="true">+IF(AND(ISNUMBER(OFFSET('Hygiene Data'!$D$5,0,10*ROW('Hygiene Data'!D9))),'Data Summary'!DO15="Yes"),OFFSET('Hygiene Data'!$D$5,0,10*ROW('Hygiene Data'!D9)),NA())</f>
        <v>100</v>
      </c>
      <c r="BA15" s="87">
        <f ca="true">+IF(AND(ISNUMBER(OFFSET('Hygiene Data'!$D$7,0,10*ROW('Hygiene Data'!D9))),'Data Summary'!DP15="Yes"),OFFSET('Hygiene Data'!$D$7,0,10*ROW('Hygiene Data'!D9)),NA())</f>
        <v>100</v>
      </c>
      <c r="BB15" s="87">
        <f ca="true">+IF(AND(ISNUMBER(OFFSET('Hygiene Data'!$D$9,0,10*ROW('Hygiene Data'!D9))),'Data Summary'!DQ15="Yes"),OFFSET('Hygiene Data'!$D$9,0,10*ROW('Hygiene Data'!D9)),NA())</f>
        <v>100</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f ca="true">+IF(AND(ISNUMBER(OFFSET('Hygiene Data'!$H$5,0,10*ROW('Hygiene Data'!H9))),'Data Summary'!EA15="Yes"),OFFSET('Hygiene Data'!$H$5,0,10*ROW('Hygiene Data'!H9)),NA())</f>
        <v>100</v>
      </c>
      <c r="BM15" s="87">
        <f ca="true">+IF(AND(ISNUMBER(OFFSET('Hygiene Data'!$H$7,0,10*ROW('Hygiene Data'!H9))),'Data Summary'!EB15="Yes"),OFFSET('Hygiene Data'!$H$7,0,10*ROW('Hygiene Data'!H9)),NA())</f>
        <v>100</v>
      </c>
      <c r="BN15" s="87">
        <f ca="true">+IF(AND(ISNUMBER(OFFSET('Hygiene Data'!$H$9,0,10*ROW('Hygiene Data'!H9))),'Data Summary'!EC15="Yes"),OFFSET('Hygiene Data'!$H$9,0,10*ROW('Hygiene Data'!H9)),NA())</f>
        <v>100</v>
      </c>
      <c r="BO15" s="87">
        <f ca="true">+IF(AND(ISNUMBER(OFFSET('Hygiene Data'!$I$5,0,10*ROW('Hygiene Data'!I9))),'Data Summary'!ED15="Yes"),OFFSET('Hygiene Data'!$I$5,0,10*ROW('Hygiene Data'!I9)),NA())</f>
        <v>100</v>
      </c>
      <c r="BP15" s="87">
        <f ca="true">+IF(AND(ISNUMBER(OFFSET('Hygiene Data'!$I$7,0,10*ROW('Hygiene Data'!I9))),'Data Summary'!EE15="Yes"),OFFSET('Hygiene Data'!$I$7,0,10*ROW('Hygiene Data'!I9)),NA())</f>
        <v>100</v>
      </c>
      <c r="BQ15" s="87">
        <f ca="true">+IF(AND(ISNUMBER(OFFSET('Hygiene Data'!$I$9,0,10*ROW('Hygiene Data'!I9))),'Data Summary'!EF15="Yes"),OFFSET('Hygiene Data'!$I$9,0,10*ROW('Hygiene Data'!I9)),NA())</f>
        <v>100</v>
      </c>
    </row>
    <row xmlns:x14ac="http://schemas.microsoft.com/office/spreadsheetml/2009/9/ac" r="16" x14ac:dyDescent="0.2">
      <c r="A16" s="319" t="e">
        <f ca="true">+RIGHT('Data Summary'!A16,LEN('Data Summary'!A16)-9)</f>
        <v>#VALUE!</v>
      </c>
      <c r="B16" s="32" t="str">
        <f ca="true">+IF(ISTEXT('Data Summary'!B16),'Data Summary'!B16,"")</f>
        <v/>
      </c>
      <c r="C16" s="31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19" t="e">
        <f ca="true">+RIGHT('Data Summary'!A17,LEN('Data Summary'!A17)-9)</f>
        <v>#VALUE!</v>
      </c>
      <c r="B17" s="32" t="str">
        <f ca="true">+IF(ISTEXT('Data Summary'!B17),'Data Summary'!B17,"")</f>
        <v/>
      </c>
      <c r="C17" s="31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04402-F61A-48EE-B783-7400A379BCFC}">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36"/>
      <c r="I1" s="536"/>
      <c r="J1" s="536"/>
      <c r="K1" s="536"/>
      <c r="L1" s="536"/>
      <c r="M1" s="536"/>
      <c r="N1" s="536"/>
      <c r="O1" s="536"/>
      <c r="P1" s="536"/>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100</v>
      </c>
      <c r="D4" s="9"/>
      <c r="E4" s="9"/>
      <c r="F4" s="9"/>
      <c r="G4" s="9">
        <v>100</v>
      </c>
      <c r="H4" s="9">
        <v>100</v>
      </c>
      <c r="I4" s="149"/>
      <c r="J4" s="147" t="s">
        <v>34</v>
      </c>
      <c r="K4" s="9">
        <v>2023</v>
      </c>
      <c r="L4" s="9">
        <v>100</v>
      </c>
      <c r="M4" s="9"/>
      <c r="N4" s="9"/>
      <c r="O4" s="9"/>
      <c r="P4" s="9">
        <v>100</v>
      </c>
      <c r="Q4" s="9">
        <v>100</v>
      </c>
      <c r="R4" s="146"/>
      <c r="S4" s="147" t="s">
        <v>34</v>
      </c>
      <c r="T4" s="9">
        <v>2023</v>
      </c>
      <c r="U4" s="9">
        <v>100</v>
      </c>
      <c r="V4" s="9"/>
      <c r="W4" s="9"/>
      <c r="X4" s="9"/>
      <c r="Y4" s="9">
        <v>100</v>
      </c>
      <c r="Z4" s="9">
        <v>100</v>
      </c>
      <c r="AA4" s="146"/>
      <c r="AB4" s="146"/>
      <c r="AC4" s="146"/>
      <c r="AD4" s="146"/>
      <c r="AE4" s="146"/>
      <c r="AF4" s="146"/>
      <c r="AG4" s="146"/>
    </row>
    <row xmlns:x14ac="http://schemas.microsoft.com/office/spreadsheetml/2009/9/ac" r="5" ht="15.75" x14ac:dyDescent="0.25">
      <c r="A5" s="147" t="s">
        <v>35</v>
      </c>
      <c r="B5" s="9">
        <v>2023</v>
      </c>
      <c r="C5" s="9">
        <v>0</v>
      </c>
      <c r="D5" s="9"/>
      <c r="E5" s="9"/>
      <c r="F5" s="9"/>
      <c r="G5" s="9">
        <v>0</v>
      </c>
      <c r="H5" s="9">
        <v>0</v>
      </c>
      <c r="I5" s="149"/>
      <c r="J5" s="147" t="s">
        <v>35</v>
      </c>
      <c r="K5" s="9">
        <v>2023</v>
      </c>
      <c r="L5" s="9">
        <v>0</v>
      </c>
      <c r="M5" s="9"/>
      <c r="N5" s="9"/>
      <c r="O5" s="9"/>
      <c r="P5" s="9">
        <v>0</v>
      </c>
      <c r="Q5" s="9">
        <v>0</v>
      </c>
      <c r="R5" s="146"/>
      <c r="S5" s="147" t="s">
        <v>35</v>
      </c>
      <c r="T5" s="9">
        <v>2023</v>
      </c>
      <c r="U5" s="9">
        <v>0</v>
      </c>
      <c r="V5" s="9"/>
      <c r="W5" s="9"/>
      <c r="X5" s="9"/>
      <c r="Y5" s="9">
        <v>0</v>
      </c>
      <c r="Z5" s="9">
        <v>0</v>
      </c>
      <c r="AA5" s="146"/>
      <c r="AB5" s="146"/>
      <c r="AC5" s="146"/>
      <c r="AD5" s="146"/>
      <c r="AE5" s="146"/>
      <c r="AF5" s="146"/>
      <c r="AG5" s="146"/>
    </row>
    <row xmlns:x14ac="http://schemas.microsoft.com/office/spreadsheetml/2009/9/ac" r="6" s="142" customFormat="true" ht="15.75" x14ac:dyDescent="0.25">
      <c r="A6" s="147" t="s">
        <v>36</v>
      </c>
      <c r="B6" s="9">
        <v>2023</v>
      </c>
      <c r="C6" s="9">
        <v>0</v>
      </c>
      <c r="D6" s="9"/>
      <c r="E6" s="9"/>
      <c r="F6" s="9"/>
      <c r="G6" s="9">
        <v>0</v>
      </c>
      <c r="H6" s="9">
        <v>0</v>
      </c>
      <c r="I6" s="149"/>
      <c r="J6" s="147" t="s">
        <v>36</v>
      </c>
      <c r="K6" s="9">
        <v>2023</v>
      </c>
      <c r="L6" s="9">
        <v>0</v>
      </c>
      <c r="M6" s="9"/>
      <c r="N6" s="9"/>
      <c r="O6" s="9"/>
      <c r="P6" s="9">
        <v>0</v>
      </c>
      <c r="Q6" s="9">
        <v>0</v>
      </c>
      <c r="R6" s="145"/>
      <c r="S6" s="147" t="s">
        <v>36</v>
      </c>
      <c r="T6" s="9">
        <v>2023</v>
      </c>
      <c r="U6" s="9">
        <v>0</v>
      </c>
      <c r="V6" s="9"/>
      <c r="W6" s="9"/>
      <c r="X6" s="9"/>
      <c r="Y6" s="9">
        <v>0</v>
      </c>
      <c r="Z6" s="9">
        <v>0</v>
      </c>
      <c r="AA6" s="146"/>
      <c r="AB6" s="146"/>
      <c r="AC6" s="146"/>
      <c r="AD6" s="146"/>
      <c r="AE6" s="146"/>
      <c r="AF6" s="146"/>
      <c r="AG6" s="146"/>
    </row>
    <row xmlns:x14ac="http://schemas.microsoft.com/office/spreadsheetml/2009/9/ac" r="7" s="142" customFormat="true" ht="15.75" x14ac:dyDescent="0.25">
      <c r="A7" s="151" t="s">
        <v>211</v>
      </c>
      <c r="B7" s="9">
        <v>2023</v>
      </c>
      <c r="C7" s="9">
        <v>0</v>
      </c>
      <c r="D7" s="9">
        <v>100</v>
      </c>
      <c r="E7" s="9">
        <v>100</v>
      </c>
      <c r="F7" s="9">
        <v>100</v>
      </c>
      <c r="G7" s="9">
        <v>0</v>
      </c>
      <c r="H7" s="9">
        <v>0</v>
      </c>
      <c r="I7" s="146"/>
      <c r="J7" s="151" t="s">
        <v>211</v>
      </c>
      <c r="K7" s="9">
        <v>2023</v>
      </c>
      <c r="L7" s="9">
        <v>0</v>
      </c>
      <c r="M7" s="9">
        <v>100</v>
      </c>
      <c r="N7" s="9">
        <v>100</v>
      </c>
      <c r="O7" s="9">
        <v>100</v>
      </c>
      <c r="P7" s="9">
        <v>0</v>
      </c>
      <c r="Q7" s="9">
        <v>0</v>
      </c>
      <c r="R7" s="146"/>
      <c r="S7" s="151" t="s">
        <v>211</v>
      </c>
      <c r="T7" s="9">
        <v>2023</v>
      </c>
      <c r="U7" s="9">
        <v>0</v>
      </c>
      <c r="V7" s="9">
        <v>100</v>
      </c>
      <c r="W7" s="9">
        <v>100</v>
      </c>
      <c r="X7" s="9">
        <v>100</v>
      </c>
      <c r="Y7" s="9">
        <v>0</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208</v>
      </c>
      <c r="K13" s="162" t="s">
        <v>166</v>
      </c>
      <c r="L13" s="162" t="s">
        <v>94</v>
      </c>
      <c r="M13" s="162" t="s">
        <v>95</v>
      </c>
      <c r="N13" s="162" t="s">
        <v>96</v>
      </c>
      <c r="O13" s="164" t="s">
        <v>97</v>
      </c>
      <c r="P13" s="164" t="s">
        <v>209</v>
      </c>
      <c r="Q13" s="162" t="s">
        <v>123</v>
      </c>
      <c r="R13" s="162" t="s">
        <v>157</v>
      </c>
      <c r="S13" s="165" t="s">
        <v>98</v>
      </c>
      <c r="T13" s="166" t="s">
        <v>99</v>
      </c>
      <c r="U13" s="166" t="s">
        <v>100</v>
      </c>
      <c r="V13" s="166" t="s">
        <v>210</v>
      </c>
    </row>
    <row xmlns:x14ac="http://schemas.microsoft.com/office/spreadsheetml/2009/9/ac" r="14" s="169" customFormat="true" ht="12" x14ac:dyDescent="0.2">
      <c r="A14" s="167" t="s">
        <v>180</v>
      </c>
      <c r="B14" s="9">
        <v>2000</v>
      </c>
      <c r="C14" s="168" t="s">
        <v>7</v>
      </c>
      <c r="D14" s="9">
        <v>6400640</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9" customFormat="true" ht="12" x14ac:dyDescent="0.2">
      <c r="A15" s="167" t="s">
        <v>180</v>
      </c>
      <c r="B15" s="9">
        <v>2001</v>
      </c>
      <c r="C15" s="168" t="s">
        <v>7</v>
      </c>
      <c r="D15" s="9">
        <v>6255376</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9" customFormat="true" ht="12" x14ac:dyDescent="0.2">
      <c r="A16" s="167" t="s">
        <v>180</v>
      </c>
      <c r="B16" s="9">
        <v>2002</v>
      </c>
      <c r="C16" s="168" t="s">
        <v>7</v>
      </c>
      <c r="D16" s="9">
        <v>6167038</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9" customFormat="true" ht="12" x14ac:dyDescent="0.2">
      <c r="A17" s="167" t="s">
        <v>180</v>
      </c>
      <c r="B17" s="9">
        <v>2003</v>
      </c>
      <c r="C17" s="168" t="s">
        <v>7</v>
      </c>
      <c r="D17" s="9">
        <v>6189395</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9" customFormat="true" ht="12" x14ac:dyDescent="0.2">
      <c r="A18" s="167" t="s">
        <v>180</v>
      </c>
      <c r="B18" s="9">
        <v>2004</v>
      </c>
      <c r="C18" s="168" t="s">
        <v>7</v>
      </c>
      <c r="D18" s="9">
        <v>6233623</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9" customFormat="true" ht="12" x14ac:dyDescent="0.2">
      <c r="A19" s="167" t="s">
        <v>180</v>
      </c>
      <c r="B19" s="9">
        <v>2005</v>
      </c>
      <c r="C19" s="168" t="s">
        <v>7</v>
      </c>
      <c r="D19" s="9">
        <v>6281607</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9" customFormat="true" ht="12" x14ac:dyDescent="0.2">
      <c r="A20" s="167" t="s">
        <v>180</v>
      </c>
      <c r="B20" s="9">
        <v>2006</v>
      </c>
      <c r="C20" s="168" t="s">
        <v>7</v>
      </c>
      <c r="D20" s="9">
        <v>6346256</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9" customFormat="true" ht="12" x14ac:dyDescent="0.2">
      <c r="A21" s="167" t="s">
        <v>180</v>
      </c>
      <c r="B21" s="9">
        <v>2007</v>
      </c>
      <c r="C21" s="168" t="s">
        <v>7</v>
      </c>
      <c r="D21" s="9">
        <v>6445619</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9" customFormat="true" ht="12" x14ac:dyDescent="0.2">
      <c r="A22" s="167" t="s">
        <v>180</v>
      </c>
      <c r="B22" s="9">
        <v>2008</v>
      </c>
      <c r="C22" s="168" t="s">
        <v>7</v>
      </c>
      <c r="D22" s="9">
        <v>6572953</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9" customFormat="true" ht="12" x14ac:dyDescent="0.2">
      <c r="A23" s="167" t="s">
        <v>180</v>
      </c>
      <c r="B23" s="9">
        <v>2009</v>
      </c>
      <c r="C23" s="168" t="s">
        <v>7</v>
      </c>
      <c r="D23" s="9">
        <v>6675728</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9" customFormat="true" ht="12" x14ac:dyDescent="0.2">
      <c r="A24" s="167" t="s">
        <v>180</v>
      </c>
      <c r="B24" s="9">
        <v>2010</v>
      </c>
      <c r="C24" s="168" t="s">
        <v>7</v>
      </c>
      <c r="D24" s="9">
        <v>6748676</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9" customFormat="true" ht="12" x14ac:dyDescent="0.2">
      <c r="A25" s="167" t="s">
        <v>180</v>
      </c>
      <c r="B25" s="9">
        <v>2011</v>
      </c>
      <c r="C25" s="168" t="s">
        <v>7</v>
      </c>
      <c r="D25" s="9">
        <v>6810748</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9" customFormat="true" ht="12" x14ac:dyDescent="0.2">
      <c r="A26" s="167" t="s">
        <v>180</v>
      </c>
      <c r="B26" s="9">
        <v>2012</v>
      </c>
      <c r="C26" s="168" t="s">
        <v>7</v>
      </c>
      <c r="D26" s="9">
        <v>6904178</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9" customFormat="true" ht="12" x14ac:dyDescent="0.2">
      <c r="A27" s="167" t="s">
        <v>180</v>
      </c>
      <c r="B27" s="9">
        <v>2013</v>
      </c>
      <c r="C27" s="168" t="s">
        <v>7</v>
      </c>
      <c r="D27" s="9">
        <v>6961028</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9" customFormat="true" ht="12" x14ac:dyDescent="0.2">
      <c r="A28" s="167" t="s">
        <v>180</v>
      </c>
      <c r="B28" s="9">
        <v>2014</v>
      </c>
      <c r="C28" s="168" t="s">
        <v>7</v>
      </c>
      <c r="D28" s="9">
        <v>6998665</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9" customFormat="true" ht="12" x14ac:dyDescent="0.2">
      <c r="A29" s="167" t="s">
        <v>180</v>
      </c>
      <c r="B29" s="9">
        <v>2015</v>
      </c>
      <c r="C29" s="168" t="s">
        <v>7</v>
      </c>
      <c r="D29" s="9">
        <v>7041530</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9" customFormat="true" ht="12" x14ac:dyDescent="0.2">
      <c r="A30" s="167" t="s">
        <v>180</v>
      </c>
      <c r="B30" s="9">
        <v>2016</v>
      </c>
      <c r="C30" s="168" t="s">
        <v>7</v>
      </c>
      <c r="D30" s="9">
        <v>7070702</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9" customFormat="true" ht="12" x14ac:dyDescent="0.2">
      <c r="A31" s="167" t="s">
        <v>180</v>
      </c>
      <c r="B31" s="9">
        <v>2017</v>
      </c>
      <c r="C31" s="168" t="s">
        <v>7</v>
      </c>
      <c r="D31" s="9">
        <v>7091567</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69" customFormat="true" ht="12" x14ac:dyDescent="0.2">
      <c r="A32" s="167" t="s">
        <v>180</v>
      </c>
      <c r="B32" s="9">
        <v>2018</v>
      </c>
      <c r="C32" s="168" t="s">
        <v>7</v>
      </c>
      <c r="D32" s="9">
        <v>7115044</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69" customFormat="true" ht="12" x14ac:dyDescent="0.2">
      <c r="A33" s="167" t="s">
        <v>180</v>
      </c>
      <c r="B33" s="9">
        <v>2019</v>
      </c>
      <c r="C33" s="168" t="s">
        <v>7</v>
      </c>
      <c r="D33" s="9">
        <v>7143998</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69" customFormat="true" ht="12" x14ac:dyDescent="0.2">
      <c r="A34" s="167" t="s">
        <v>180</v>
      </c>
      <c r="B34" s="9">
        <v>2020</v>
      </c>
      <c r="C34" s="168" t="s">
        <v>7</v>
      </c>
      <c r="D34" s="9">
        <v>7182310</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69" customFormat="true" ht="12" x14ac:dyDescent="0.2">
      <c r="A35" s="167" t="s">
        <v>180</v>
      </c>
      <c r="B35" s="9">
        <v>2021</v>
      </c>
      <c r="C35" s="168" t="s">
        <v>7</v>
      </c>
      <c r="D35" s="9">
        <v>7155719</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69" customFormat="true" ht="12" x14ac:dyDescent="0.2">
      <c r="A36" s="167" t="s">
        <v>180</v>
      </c>
      <c r="B36" s="9">
        <v>2022</v>
      </c>
      <c r="C36" s="168" t="s">
        <v>7</v>
      </c>
      <c r="D36" s="9">
        <v>7088543</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69" customFormat="true" ht="12" x14ac:dyDescent="0.2">
      <c r="A37" s="167" t="s">
        <v>180</v>
      </c>
      <c r="B37" s="9">
        <v>2023</v>
      </c>
      <c r="C37" s="168" t="s">
        <v>7</v>
      </c>
      <c r="D37" s="9">
        <v>6951445</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69" customFormat="true" ht="12" x14ac:dyDescent="0.2">
      <c r="A38" s="167" t="s">
        <v>180</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180</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180</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180</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180</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180</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180</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180</v>
      </c>
      <c r="B45" s="9">
        <v>2000</v>
      </c>
      <c r="C45" s="168" t="s">
        <v>1</v>
      </c>
      <c r="D45" s="9">
        <v>4881256.1432128912</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180</v>
      </c>
      <c r="B46" s="9">
        <v>2001</v>
      </c>
      <c r="C46" s="168" t="s">
        <v>1</v>
      </c>
      <c r="D46" s="9">
        <v>4775541.844763184</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180</v>
      </c>
      <c r="B47" s="9">
        <v>2002</v>
      </c>
      <c r="C47" s="168" t="s">
        <v>1</v>
      </c>
      <c r="D47" s="9">
        <v>4719819.0156291202</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180</v>
      </c>
      <c r="B48" s="9">
        <v>2003</v>
      </c>
      <c r="C48" s="168" t="s">
        <v>1</v>
      </c>
      <c r="D48" s="9">
        <v>4752093.6855445867</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180</v>
      </c>
      <c r="B49" s="9">
        <v>2004</v>
      </c>
      <c r="C49" s="168" t="s">
        <v>1</v>
      </c>
      <c r="D49" s="9">
        <v>4801261.3049044805</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180</v>
      </c>
      <c r="B50" s="9">
        <v>2005</v>
      </c>
      <c r="C50" s="168" t="s">
        <v>1</v>
      </c>
      <c r="D50" s="9">
        <v>4853358.0470819091</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180</v>
      </c>
      <c r="B51" s="9">
        <v>2006</v>
      </c>
      <c r="C51" s="168" t="s">
        <v>1</v>
      </c>
      <c r="D51" s="9">
        <v>4918475.2553979494</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180</v>
      </c>
      <c r="B52" s="9">
        <v>2007</v>
      </c>
      <c r="C52" s="168" t="s">
        <v>1</v>
      </c>
      <c r="D52" s="9">
        <v>5010824.0729067232</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180</v>
      </c>
      <c r="B53" s="9">
        <v>2008</v>
      </c>
      <c r="C53" s="168" t="s">
        <v>1</v>
      </c>
      <c r="D53" s="9">
        <v>5125325.6948783873</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180</v>
      </c>
      <c r="B54" s="9">
        <v>2009</v>
      </c>
      <c r="C54" s="168" t="s">
        <v>1</v>
      </c>
      <c r="D54" s="9">
        <v>5221086.8076818846</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180</v>
      </c>
      <c r="B55" s="9">
        <v>2010</v>
      </c>
      <c r="C55" s="168" t="s">
        <v>1</v>
      </c>
      <c r="D55" s="9">
        <v>5293796.5185394287</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180</v>
      </c>
      <c r="B56" s="9">
        <v>2011</v>
      </c>
      <c r="C56" s="168" t="s">
        <v>1</v>
      </c>
      <c r="D56" s="9">
        <v>5358219.5370938117</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180</v>
      </c>
      <c r="B57" s="9">
        <v>2012</v>
      </c>
      <c r="C57" s="168" t="s">
        <v>1</v>
      </c>
      <c r="D57" s="9">
        <v>5447534.5550578302</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180</v>
      </c>
      <c r="B58" s="9">
        <v>2013</v>
      </c>
      <c r="C58" s="168" t="s">
        <v>1</v>
      </c>
      <c r="D58" s="9">
        <v>5508470.5124197388</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180</v>
      </c>
      <c r="B59" s="9">
        <v>2014</v>
      </c>
      <c r="C59" s="168" t="s">
        <v>1</v>
      </c>
      <c r="D59" s="9">
        <v>5554560.2759475708</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180</v>
      </c>
      <c r="B60" s="9">
        <v>2015</v>
      </c>
      <c r="C60" s="168" t="s">
        <v>1</v>
      </c>
      <c r="D60" s="9">
        <v>5605198.5257942192</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180</v>
      </c>
      <c r="B61" s="9">
        <v>2016</v>
      </c>
      <c r="C61" s="168" t="s">
        <v>1</v>
      </c>
      <c r="D61" s="9">
        <v>5645248.2178631593</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180</v>
      </c>
      <c r="B62" s="9">
        <v>2017</v>
      </c>
      <c r="C62" s="168" t="s">
        <v>1</v>
      </c>
      <c r="D62" s="9">
        <v>5678926.9834504696</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180</v>
      </c>
      <c r="B63" s="9">
        <v>2018</v>
      </c>
      <c r="C63" s="168" t="s">
        <v>1</v>
      </c>
      <c r="D63" s="9">
        <v>5714874.4304425046</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180</v>
      </c>
      <c r="B64" s="9">
        <v>2019</v>
      </c>
      <c r="C64" s="168" t="s">
        <v>1</v>
      </c>
      <c r="D64" s="9">
        <v>5755562.1631140141</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180</v>
      </c>
      <c r="B65" s="9">
        <v>2020</v>
      </c>
      <c r="C65" s="168" t="s">
        <v>1</v>
      </c>
      <c r="D65" s="9">
        <v>5804024.5356506351</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180</v>
      </c>
      <c r="B66" s="9">
        <v>2021</v>
      </c>
      <c r="C66" s="168" t="s">
        <v>1</v>
      </c>
      <c r="D66" s="9">
        <v>5800139.5751699833</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180</v>
      </c>
      <c r="B67" s="9">
        <v>2022</v>
      </c>
      <c r="C67" s="168" t="s">
        <v>1</v>
      </c>
      <c r="D67" s="9">
        <v>5763269.0612910464</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180</v>
      </c>
      <c r="B68" s="9">
        <v>2023</v>
      </c>
      <c r="C68" s="168" t="s">
        <v>1</v>
      </c>
      <c r="D68" s="9">
        <v>5669042.5621704096</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180</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180</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180</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180</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180</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180</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180</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180</v>
      </c>
      <c r="B76" s="9">
        <v>2000</v>
      </c>
      <c r="C76" s="168" t="s">
        <v>2</v>
      </c>
      <c r="D76" s="9">
        <v>1519383.856787109</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180</v>
      </c>
      <c r="B77" s="9">
        <v>2001</v>
      </c>
      <c r="C77" s="168" t="s">
        <v>2</v>
      </c>
      <c r="D77" s="9">
        <v>1479834.155236816</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180</v>
      </c>
      <c r="B78" s="9">
        <v>2002</v>
      </c>
      <c r="C78" s="168" t="s">
        <v>2</v>
      </c>
      <c r="D78" s="9">
        <v>1447218.9843708801</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180</v>
      </c>
      <c r="B79" s="9">
        <v>2003</v>
      </c>
      <c r="C79" s="168" t="s">
        <v>2</v>
      </c>
      <c r="D79" s="9">
        <v>1437301.314455414</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180</v>
      </c>
      <c r="B80" s="9">
        <v>2004</v>
      </c>
      <c r="C80" s="168" t="s">
        <v>2</v>
      </c>
      <c r="D80" s="9">
        <v>1432361.69509552</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180</v>
      </c>
      <c r="B81" s="9">
        <v>2005</v>
      </c>
      <c r="C81" s="168" t="s">
        <v>2</v>
      </c>
      <c r="D81" s="9">
        <v>1428248.9529180911</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180</v>
      </c>
      <c r="B82" s="9">
        <v>2006</v>
      </c>
      <c r="C82" s="168" t="s">
        <v>2</v>
      </c>
      <c r="D82" s="9">
        <v>1427780.7446020511</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180</v>
      </c>
      <c r="B83" s="9">
        <v>2007</v>
      </c>
      <c r="C83" s="168" t="s">
        <v>2</v>
      </c>
      <c r="D83" s="9">
        <v>1434794.927093277</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180</v>
      </c>
      <c r="B84" s="9">
        <v>2008</v>
      </c>
      <c r="C84" s="168" t="s">
        <v>2</v>
      </c>
      <c r="D84" s="9">
        <v>1447627.305121613</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180</v>
      </c>
      <c r="B85" s="9">
        <v>2009</v>
      </c>
      <c r="C85" s="168" t="s">
        <v>2</v>
      </c>
      <c r="D85" s="9">
        <v>1454641.1923181149</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180</v>
      </c>
      <c r="B86" s="9">
        <v>2010</v>
      </c>
      <c r="C86" s="168" t="s">
        <v>2</v>
      </c>
      <c r="D86" s="9">
        <v>1454879.4814605711</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180</v>
      </c>
      <c r="B87" s="9">
        <v>2011</v>
      </c>
      <c r="C87" s="168" t="s">
        <v>2</v>
      </c>
      <c r="D87" s="9">
        <v>1452528.462906189</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180</v>
      </c>
      <c r="B88" s="9">
        <v>2012</v>
      </c>
      <c r="C88" s="168" t="s">
        <v>2</v>
      </c>
      <c r="D88" s="9">
        <v>1456643.4449421689</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180</v>
      </c>
      <c r="B89" s="9">
        <v>2013</v>
      </c>
      <c r="C89" s="168" t="s">
        <v>2</v>
      </c>
      <c r="D89" s="9">
        <v>1452557.487580261</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180</v>
      </c>
      <c r="B90" s="9">
        <v>2014</v>
      </c>
      <c r="C90" s="168" t="s">
        <v>2</v>
      </c>
      <c r="D90" s="9">
        <v>1444104.724052429</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180</v>
      </c>
      <c r="B91" s="9">
        <v>2015</v>
      </c>
      <c r="C91" s="168" t="s">
        <v>2</v>
      </c>
      <c r="D91" s="9">
        <v>1436331.4742057801</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180</v>
      </c>
      <c r="B92" s="9">
        <v>2016</v>
      </c>
      <c r="C92" s="168" t="s">
        <v>2</v>
      </c>
      <c r="D92" s="9">
        <v>1425453.782136841</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180</v>
      </c>
      <c r="B93" s="9">
        <v>2017</v>
      </c>
      <c r="C93" s="168" t="s">
        <v>2</v>
      </c>
      <c r="D93" s="9">
        <v>1412640.01654953</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180</v>
      </c>
      <c r="B94" s="9">
        <v>2018</v>
      </c>
      <c r="C94" s="168" t="s">
        <v>2</v>
      </c>
      <c r="D94" s="9">
        <v>1400169.5695574949</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180</v>
      </c>
      <c r="B95" s="9">
        <v>2019</v>
      </c>
      <c r="C95" s="168" t="s">
        <v>2</v>
      </c>
      <c r="D95" s="9">
        <v>1388435.8368859859</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180</v>
      </c>
      <c r="B96" s="9">
        <v>2020</v>
      </c>
      <c r="C96" s="168" t="s">
        <v>2</v>
      </c>
      <c r="D96" s="9">
        <v>1378285.4643493651</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180</v>
      </c>
      <c r="B97" s="9">
        <v>2021</v>
      </c>
      <c r="C97" s="168" t="s">
        <v>2</v>
      </c>
      <c r="D97" s="9">
        <v>1355579.4248300169</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180</v>
      </c>
      <c r="B98" s="9">
        <v>2022</v>
      </c>
      <c r="C98" s="168" t="s">
        <v>2</v>
      </c>
      <c r="D98" s="9">
        <v>1325273.938708954</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180</v>
      </c>
      <c r="B99" s="9">
        <v>2023</v>
      </c>
      <c r="C99" s="168" t="s">
        <v>2</v>
      </c>
      <c r="D99" s="9">
        <v>1282402.4378295899</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180</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180</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180</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180</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180</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180</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180</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180</v>
      </c>
      <c r="B107" s="9">
        <v>2000</v>
      </c>
      <c r="C107" s="168" t="s">
        <v>16</v>
      </c>
      <c r="D107" s="9">
        <v>1101576</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180</v>
      </c>
      <c r="B108" s="9">
        <v>2001</v>
      </c>
      <c r="C108" s="168" t="s">
        <v>16</v>
      </c>
      <c r="D108" s="9">
        <v>1099380</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180</v>
      </c>
      <c r="B109" s="9">
        <v>2002</v>
      </c>
      <c r="C109" s="168" t="s">
        <v>16</v>
      </c>
      <c r="D109" s="9">
        <v>1110206</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180</v>
      </c>
      <c r="B110" s="9">
        <v>2003</v>
      </c>
      <c r="C110" s="170" t="s">
        <v>16</v>
      </c>
      <c r="D110" s="9">
        <v>1155956</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180</v>
      </c>
      <c r="B111" s="9">
        <v>2004</v>
      </c>
      <c r="C111" s="170" t="s">
        <v>16</v>
      </c>
      <c r="D111" s="9">
        <v>1206408</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180</v>
      </c>
      <c r="B112" s="9">
        <v>2005</v>
      </c>
      <c r="C112" s="170" t="s">
        <v>16</v>
      </c>
      <c r="D112" s="9">
        <v>1257117</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180</v>
      </c>
      <c r="B113" s="9">
        <v>2006</v>
      </c>
      <c r="C113" s="170" t="s">
        <v>16</v>
      </c>
      <c r="D113" s="9">
        <v>1296473</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180</v>
      </c>
      <c r="B114" s="9">
        <v>2007</v>
      </c>
      <c r="C114" s="170" t="s">
        <v>16</v>
      </c>
      <c r="D114" s="9">
        <v>1343254</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180</v>
      </c>
      <c r="B115" s="9">
        <v>2008</v>
      </c>
      <c r="C115" s="170" t="s">
        <v>16</v>
      </c>
      <c r="D115" s="9">
        <v>1391685</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180</v>
      </c>
      <c r="B116" s="9">
        <v>2009</v>
      </c>
      <c r="C116" s="172" t="s">
        <v>16</v>
      </c>
      <c r="D116" s="9">
        <v>1435045</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180</v>
      </c>
      <c r="B117" s="9">
        <v>2010</v>
      </c>
      <c r="C117" s="172" t="s">
        <v>16</v>
      </c>
      <c r="D117" s="9">
        <v>1462841</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180</v>
      </c>
      <c r="B118" s="9">
        <v>2011</v>
      </c>
      <c r="C118" s="172" t="s">
        <v>16</v>
      </c>
      <c r="D118" s="9">
        <v>1485532</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180</v>
      </c>
      <c r="B119" s="9">
        <v>2012</v>
      </c>
      <c r="C119" s="172" t="s">
        <v>16</v>
      </c>
      <c r="D119" s="9">
        <v>1521467</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180</v>
      </c>
      <c r="B120" s="9">
        <v>2013</v>
      </c>
      <c r="C120" s="172" t="s">
        <v>16</v>
      </c>
      <c r="D120" s="9">
        <v>1513458</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180</v>
      </c>
      <c r="B121" s="9">
        <v>2014</v>
      </c>
      <c r="C121" s="172" t="s">
        <v>16</v>
      </c>
      <c r="D121" s="9">
        <v>1487642</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180</v>
      </c>
      <c r="B122" s="9">
        <v>2015</v>
      </c>
      <c r="C122" s="172" t="s">
        <v>16</v>
      </c>
      <c r="D122" s="9">
        <v>1440734</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180</v>
      </c>
      <c r="B123" s="9">
        <v>2016</v>
      </c>
      <c r="C123" s="172" t="s">
        <v>16</v>
      </c>
      <c r="D123" s="9">
        <v>1405206</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180</v>
      </c>
      <c r="B124" s="9">
        <v>2017</v>
      </c>
      <c r="C124" s="172" t="s">
        <v>16</v>
      </c>
      <c r="D124" s="9">
        <v>1359099</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180</v>
      </c>
      <c r="B125" s="9">
        <v>2018</v>
      </c>
      <c r="C125" s="172" t="s">
        <v>16</v>
      </c>
      <c r="D125" s="9">
        <v>1327263</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180</v>
      </c>
      <c r="B126" s="9">
        <v>2019</v>
      </c>
      <c r="C126" s="172" t="s">
        <v>16</v>
      </c>
      <c r="D126" s="9">
        <v>1312409</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180</v>
      </c>
      <c r="B127" s="9">
        <v>2020</v>
      </c>
      <c r="C127" s="172" t="s">
        <v>16</v>
      </c>
      <c r="D127" s="9">
        <v>1315753</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180</v>
      </c>
      <c r="B128" s="9">
        <v>2021</v>
      </c>
      <c r="C128" s="172" t="s">
        <v>16</v>
      </c>
      <c r="D128" s="9">
        <v>1283034</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180</v>
      </c>
      <c r="B129" s="9">
        <v>2022</v>
      </c>
      <c r="C129" s="172" t="s">
        <v>16</v>
      </c>
      <c r="D129" s="9">
        <v>1230501</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180</v>
      </c>
      <c r="B130" s="9">
        <v>2023</v>
      </c>
      <c r="C130" s="172" t="s">
        <v>16</v>
      </c>
      <c r="D130" s="9">
        <v>1162720</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180</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180</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180</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180</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180</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180</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180</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180</v>
      </c>
      <c r="B138" s="9">
        <v>2000</v>
      </c>
      <c r="C138" s="172" t="s">
        <v>17</v>
      </c>
      <c r="D138" s="9">
        <v>2437042</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2"/>
      <c r="X138" s="172"/>
      <c r="Y138" s="172"/>
      <c r="Z138" s="172"/>
      <c r="AA138" s="172"/>
      <c r="AB138" s="172"/>
      <c r="AC138" s="172"/>
      <c r="AD138" s="172"/>
    </row>
    <row xmlns:x14ac="http://schemas.microsoft.com/office/spreadsheetml/2009/9/ac" r="139" s="169" customFormat="true" ht="12" x14ac:dyDescent="0.2">
      <c r="A139" s="172" t="s">
        <v>180</v>
      </c>
      <c r="B139" s="9">
        <v>2001</v>
      </c>
      <c r="C139" s="172" t="s">
        <v>17</v>
      </c>
      <c r="D139" s="9">
        <v>2395877</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2"/>
      <c r="X139" s="172"/>
      <c r="Y139" s="172"/>
      <c r="Z139" s="172"/>
      <c r="AA139" s="172"/>
      <c r="AB139" s="172"/>
      <c r="AC139" s="172"/>
      <c r="AD139" s="172"/>
    </row>
    <row xmlns:x14ac="http://schemas.microsoft.com/office/spreadsheetml/2009/9/ac" r="140" s="169" customFormat="true" ht="12" x14ac:dyDescent="0.2">
      <c r="A140" s="172" t="s">
        <v>180</v>
      </c>
      <c r="B140" s="9">
        <v>2002</v>
      </c>
      <c r="C140" s="172" t="s">
        <v>17</v>
      </c>
      <c r="D140" s="9">
        <v>2361995</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2"/>
      <c r="X140" s="172"/>
      <c r="Y140" s="172"/>
      <c r="Z140" s="172"/>
      <c r="AA140" s="172"/>
      <c r="AB140" s="172"/>
      <c r="AC140" s="172"/>
      <c r="AD140" s="172"/>
    </row>
    <row xmlns:x14ac="http://schemas.microsoft.com/office/spreadsheetml/2009/9/ac" r="141" s="169" customFormat="true" ht="12" x14ac:dyDescent="0.2">
      <c r="A141" s="172" t="s">
        <v>180</v>
      </c>
      <c r="B141" s="9">
        <v>2003</v>
      </c>
      <c r="C141" s="172" t="s">
        <v>17</v>
      </c>
      <c r="D141" s="9">
        <v>2366259</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2"/>
      <c r="X141" s="172"/>
      <c r="Y141" s="172"/>
      <c r="Z141" s="172"/>
      <c r="AA141" s="172"/>
      <c r="AB141" s="172"/>
      <c r="AC141" s="172"/>
      <c r="AD141" s="172"/>
    </row>
    <row xmlns:x14ac="http://schemas.microsoft.com/office/spreadsheetml/2009/9/ac" r="142" s="169" customFormat="true" ht="12" x14ac:dyDescent="0.2">
      <c r="A142" s="172" t="s">
        <v>180</v>
      </c>
      <c r="B142" s="9">
        <v>2004</v>
      </c>
      <c r="C142" s="172" t="s">
        <v>17</v>
      </c>
      <c r="D142" s="9">
        <v>2378563</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2"/>
      <c r="X142" s="172"/>
      <c r="Y142" s="172"/>
      <c r="Z142" s="172"/>
      <c r="AA142" s="172"/>
      <c r="AB142" s="172"/>
      <c r="AC142" s="172"/>
      <c r="AD142" s="172"/>
    </row>
    <row xmlns:x14ac="http://schemas.microsoft.com/office/spreadsheetml/2009/9/ac" r="143" s="169" customFormat="true" ht="12" x14ac:dyDescent="0.2">
      <c r="A143" s="172" t="s">
        <v>180</v>
      </c>
      <c r="B143" s="9">
        <v>2005</v>
      </c>
      <c r="C143" s="172" t="s">
        <v>17</v>
      </c>
      <c r="D143" s="9">
        <v>2381136</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2"/>
      <c r="X143" s="172"/>
      <c r="Y143" s="172"/>
      <c r="Z143" s="172"/>
      <c r="AA143" s="172"/>
      <c r="AB143" s="172"/>
      <c r="AC143" s="172"/>
      <c r="AD143" s="172"/>
    </row>
    <row xmlns:x14ac="http://schemas.microsoft.com/office/spreadsheetml/2009/9/ac" r="144" s="169" customFormat="true" ht="12" x14ac:dyDescent="0.2">
      <c r="A144" s="172" t="s">
        <v>180</v>
      </c>
      <c r="B144" s="9">
        <v>2006</v>
      </c>
      <c r="C144" s="172" t="s">
        <v>17</v>
      </c>
      <c r="D144" s="9">
        <v>2414037</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2"/>
      <c r="X144" s="172"/>
      <c r="Y144" s="172"/>
      <c r="Z144" s="172"/>
      <c r="AA144" s="172"/>
      <c r="AB144" s="172"/>
      <c r="AC144" s="172"/>
      <c r="AD144" s="172"/>
    </row>
    <row xmlns:x14ac="http://schemas.microsoft.com/office/spreadsheetml/2009/9/ac" r="145" s="169" customFormat="true" ht="12" x14ac:dyDescent="0.2">
      <c r="A145" s="172" t="s">
        <v>180</v>
      </c>
      <c r="B145" s="9">
        <v>2007</v>
      </c>
      <c r="C145" s="172" t="s">
        <v>17</v>
      </c>
      <c r="D145" s="9">
        <v>2480699</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2"/>
      <c r="X145" s="172"/>
      <c r="Y145" s="172"/>
      <c r="Z145" s="172"/>
      <c r="AA145" s="172"/>
      <c r="AB145" s="172"/>
      <c r="AC145" s="172"/>
      <c r="AD145" s="172"/>
    </row>
    <row xmlns:x14ac="http://schemas.microsoft.com/office/spreadsheetml/2009/9/ac" r="146" s="169" customFormat="true" ht="12" x14ac:dyDescent="0.2">
      <c r="A146" s="172" t="s">
        <v>180</v>
      </c>
      <c r="B146" s="9">
        <v>2008</v>
      </c>
      <c r="C146" s="172" t="s">
        <v>17</v>
      </c>
      <c r="D146" s="9">
        <v>2562630</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2"/>
      <c r="X146" s="172"/>
      <c r="Y146" s="172"/>
      <c r="Z146" s="172"/>
      <c r="AA146" s="172"/>
      <c r="AB146" s="172"/>
      <c r="AC146" s="172"/>
      <c r="AD146" s="172"/>
    </row>
    <row xmlns:x14ac="http://schemas.microsoft.com/office/spreadsheetml/2009/9/ac" r="147" s="169" customFormat="true" ht="12" x14ac:dyDescent="0.2">
      <c r="A147" s="172" t="s">
        <v>180</v>
      </c>
      <c r="B147" s="9">
        <v>2009</v>
      </c>
      <c r="C147" s="172" t="s">
        <v>17</v>
      </c>
      <c r="D147" s="9">
        <v>2628982</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2"/>
      <c r="X147" s="172"/>
      <c r="Y147" s="172"/>
      <c r="Z147" s="172"/>
      <c r="AA147" s="172"/>
      <c r="AB147" s="172"/>
      <c r="AC147" s="172"/>
      <c r="AD147" s="172"/>
    </row>
    <row xmlns:x14ac="http://schemas.microsoft.com/office/spreadsheetml/2009/9/ac" r="148" s="169" customFormat="true" ht="12" x14ac:dyDescent="0.2">
      <c r="A148" s="172" t="s">
        <v>180</v>
      </c>
      <c r="B148" s="9">
        <v>2010</v>
      </c>
      <c r="C148" s="172" t="s">
        <v>17</v>
      </c>
      <c r="D148" s="9">
        <v>2688426</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2"/>
      <c r="X148" s="172"/>
      <c r="Y148" s="172"/>
      <c r="Z148" s="172"/>
      <c r="AA148" s="172"/>
      <c r="AB148" s="172"/>
      <c r="AC148" s="172"/>
      <c r="AD148" s="172"/>
    </row>
    <row xmlns:x14ac="http://schemas.microsoft.com/office/spreadsheetml/2009/9/ac" r="149" s="169" customFormat="true" ht="12" x14ac:dyDescent="0.2">
      <c r="A149" s="172" t="s">
        <v>180</v>
      </c>
      <c r="B149" s="9">
        <v>2011</v>
      </c>
      <c r="C149" s="172" t="s">
        <v>17</v>
      </c>
      <c r="D149" s="9">
        <v>2750546</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2"/>
      <c r="X149" s="172"/>
      <c r="Y149" s="172"/>
      <c r="Z149" s="172"/>
      <c r="AA149" s="172"/>
      <c r="AB149" s="172"/>
      <c r="AC149" s="172"/>
      <c r="AD149" s="172"/>
    </row>
    <row xmlns:x14ac="http://schemas.microsoft.com/office/spreadsheetml/2009/9/ac" r="150" s="169" customFormat="true" ht="12" x14ac:dyDescent="0.2">
      <c r="A150" s="172" t="s">
        <v>180</v>
      </c>
      <c r="B150" s="9">
        <v>2012</v>
      </c>
      <c r="C150" s="172" t="s">
        <v>17</v>
      </c>
      <c r="D150" s="9">
        <v>2803312</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2"/>
      <c r="X150" s="172"/>
      <c r="Y150" s="172"/>
      <c r="Z150" s="172"/>
      <c r="AA150" s="172"/>
      <c r="AB150" s="172"/>
      <c r="AC150" s="172"/>
      <c r="AD150" s="172"/>
    </row>
    <row xmlns:x14ac="http://schemas.microsoft.com/office/spreadsheetml/2009/9/ac" r="151" s="169" customFormat="true" ht="12" x14ac:dyDescent="0.2">
      <c r="A151" s="172" t="s">
        <v>180</v>
      </c>
      <c r="B151" s="9">
        <v>2013</v>
      </c>
      <c r="C151" s="172" t="s">
        <v>17</v>
      </c>
      <c r="D151" s="9">
        <v>2846200</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2"/>
      <c r="X151" s="172"/>
      <c r="Y151" s="172"/>
      <c r="Z151" s="172"/>
      <c r="AA151" s="172"/>
      <c r="AB151" s="172"/>
      <c r="AC151" s="172"/>
      <c r="AD151" s="172"/>
    </row>
    <row xmlns:x14ac="http://schemas.microsoft.com/office/spreadsheetml/2009/9/ac" r="152" s="169" customFormat="true" ht="12" x14ac:dyDescent="0.2">
      <c r="A152" s="172" t="s">
        <v>180</v>
      </c>
      <c r="B152" s="9">
        <v>2014</v>
      </c>
      <c r="C152" s="172" t="s">
        <v>17</v>
      </c>
      <c r="D152" s="9">
        <v>2887332</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2"/>
      <c r="X152" s="172"/>
      <c r="Y152" s="172"/>
      <c r="Z152" s="172"/>
      <c r="AA152" s="172"/>
      <c r="AB152" s="172"/>
      <c r="AC152" s="172"/>
      <c r="AD152" s="172"/>
    </row>
    <row xmlns:x14ac="http://schemas.microsoft.com/office/spreadsheetml/2009/9/ac" r="153" s="169" customFormat="true" ht="12" x14ac:dyDescent="0.2">
      <c r="A153" s="172" t="s">
        <v>180</v>
      </c>
      <c r="B153" s="9">
        <v>2015</v>
      </c>
      <c r="C153" s="172" t="s">
        <v>17</v>
      </c>
      <c r="D153" s="9">
        <v>2947209</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2"/>
      <c r="X153" s="172"/>
      <c r="Y153" s="172"/>
      <c r="Z153" s="172"/>
      <c r="AA153" s="172"/>
      <c r="AB153" s="172"/>
      <c r="AC153" s="172"/>
      <c r="AD153" s="172"/>
    </row>
    <row xmlns:x14ac="http://schemas.microsoft.com/office/spreadsheetml/2009/9/ac" r="154" s="169" customFormat="true" ht="12" x14ac:dyDescent="0.2">
      <c r="A154" s="172" t="s">
        <v>180</v>
      </c>
      <c r="B154" s="9">
        <v>2016</v>
      </c>
      <c r="C154" s="172" t="s">
        <v>17</v>
      </c>
      <c r="D154" s="9">
        <v>2964602</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2"/>
      <c r="X154" s="172"/>
      <c r="Y154" s="172"/>
      <c r="Z154" s="172"/>
      <c r="AA154" s="172"/>
      <c r="AB154" s="172"/>
      <c r="AC154" s="172"/>
      <c r="AD154" s="172"/>
    </row>
    <row xmlns:x14ac="http://schemas.microsoft.com/office/spreadsheetml/2009/9/ac" r="155" s="169" customFormat="true" ht="12" x14ac:dyDescent="0.2">
      <c r="A155" s="172" t="s">
        <v>180</v>
      </c>
      <c r="B155" s="9">
        <v>2017</v>
      </c>
      <c r="C155" s="172" t="s">
        <v>17</v>
      </c>
      <c r="D155" s="9">
        <v>2968043</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2"/>
      <c r="X155" s="172"/>
      <c r="Y155" s="172"/>
      <c r="Z155" s="172"/>
      <c r="AA155" s="172"/>
      <c r="AB155" s="172"/>
      <c r="AC155" s="172"/>
      <c r="AD155" s="172"/>
    </row>
    <row xmlns:x14ac="http://schemas.microsoft.com/office/spreadsheetml/2009/9/ac" r="156" s="169" customFormat="true" ht="12" x14ac:dyDescent="0.2">
      <c r="A156" s="172" t="s">
        <v>180</v>
      </c>
      <c r="B156" s="9">
        <v>2018</v>
      </c>
      <c r="C156" s="172" t="s">
        <v>17</v>
      </c>
      <c r="D156" s="9">
        <v>2965154</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2"/>
      <c r="X156" s="172"/>
      <c r="Y156" s="172"/>
      <c r="Z156" s="172"/>
      <c r="AA156" s="172"/>
      <c r="AB156" s="172"/>
      <c r="AC156" s="172"/>
      <c r="AD156" s="172"/>
    </row>
    <row xmlns:x14ac="http://schemas.microsoft.com/office/spreadsheetml/2009/9/ac" r="157" s="169" customFormat="true" ht="12" x14ac:dyDescent="0.2">
      <c r="A157" s="172" t="s">
        <v>180</v>
      </c>
      <c r="B157" s="9">
        <v>2019</v>
      </c>
      <c r="C157" s="172" t="s">
        <v>17</v>
      </c>
      <c r="D157" s="9">
        <v>2944539</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2"/>
      <c r="X157" s="172"/>
      <c r="Y157" s="172"/>
      <c r="Z157" s="172"/>
      <c r="AA157" s="172"/>
      <c r="AB157" s="172"/>
      <c r="AC157" s="172"/>
      <c r="AD157" s="172"/>
    </row>
    <row xmlns:x14ac="http://schemas.microsoft.com/office/spreadsheetml/2009/9/ac" r="158" s="169" customFormat="true" ht="12" x14ac:dyDescent="0.2">
      <c r="A158" s="172" t="s">
        <v>180</v>
      </c>
      <c r="B158" s="9">
        <v>2020</v>
      </c>
      <c r="C158" s="172" t="s">
        <v>17</v>
      </c>
      <c r="D158" s="9">
        <v>2907823</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2"/>
      <c r="X158" s="172"/>
      <c r="Y158" s="172"/>
      <c r="Z158" s="172"/>
      <c r="AA158" s="172"/>
      <c r="AB158" s="172"/>
      <c r="AC158" s="172"/>
      <c r="AD158" s="172"/>
    </row>
    <row xmlns:x14ac="http://schemas.microsoft.com/office/spreadsheetml/2009/9/ac" r="159" s="169" customFormat="true" ht="12" x14ac:dyDescent="0.2">
      <c r="A159" s="172" t="s">
        <v>180</v>
      </c>
      <c r="B159" s="9">
        <v>2021</v>
      </c>
      <c r="C159" s="172" t="s">
        <v>17</v>
      </c>
      <c r="D159" s="9">
        <v>2844223</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2"/>
      <c r="X159" s="172"/>
      <c r="Y159" s="172"/>
      <c r="Z159" s="172"/>
      <c r="AA159" s="172"/>
      <c r="AB159" s="172"/>
      <c r="AC159" s="172"/>
      <c r="AD159" s="172"/>
    </row>
    <row xmlns:x14ac="http://schemas.microsoft.com/office/spreadsheetml/2009/9/ac" r="160" s="169" customFormat="true" ht="12" x14ac:dyDescent="0.2">
      <c r="A160" s="172" t="s">
        <v>180</v>
      </c>
      <c r="B160" s="9">
        <v>2022</v>
      </c>
      <c r="C160" s="172" t="s">
        <v>17</v>
      </c>
      <c r="D160" s="9">
        <v>2802263</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2"/>
      <c r="X160" s="172"/>
      <c r="Y160" s="172"/>
      <c r="Z160" s="172"/>
      <c r="AA160" s="172"/>
      <c r="AB160" s="172"/>
      <c r="AC160" s="172"/>
      <c r="AD160" s="172"/>
    </row>
    <row xmlns:x14ac="http://schemas.microsoft.com/office/spreadsheetml/2009/9/ac" r="161" s="169" customFormat="true" ht="12" x14ac:dyDescent="0.2">
      <c r="A161" s="172" t="s">
        <v>180</v>
      </c>
      <c r="B161" s="9">
        <v>2023</v>
      </c>
      <c r="C161" s="172" t="s">
        <v>17</v>
      </c>
      <c r="D161" s="9">
        <v>2735104</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2"/>
      <c r="X161" s="172"/>
      <c r="Y161" s="172"/>
      <c r="Z161" s="172"/>
      <c r="AA161" s="172"/>
      <c r="AB161" s="172"/>
      <c r="AC161" s="172"/>
      <c r="AD161" s="172"/>
    </row>
    <row xmlns:x14ac="http://schemas.microsoft.com/office/spreadsheetml/2009/9/ac" r="162" s="169" customFormat="true" ht="12" x14ac:dyDescent="0.2">
      <c r="A162" s="172" t="s">
        <v>180</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180</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180</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180</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180</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180</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180</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180</v>
      </c>
      <c r="B169" s="9">
        <v>2000</v>
      </c>
      <c r="C169" s="173" t="s">
        <v>18</v>
      </c>
      <c r="D169" s="9">
        <v>2862022</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73"/>
      <c r="X169" s="173"/>
      <c r="Y169" s="173"/>
      <c r="Z169" s="173"/>
      <c r="AA169" s="173"/>
      <c r="AB169" s="173"/>
    </row>
    <row xmlns:x14ac="http://schemas.microsoft.com/office/spreadsheetml/2009/9/ac" r="170" ht="15.75" x14ac:dyDescent="0.25">
      <c r="A170" s="173" t="s">
        <v>180</v>
      </c>
      <c r="B170" s="9">
        <v>2001</v>
      </c>
      <c r="C170" s="173" t="s">
        <v>18</v>
      </c>
      <c r="D170" s="9">
        <v>2760119</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73"/>
      <c r="X170" s="173"/>
      <c r="Y170" s="173"/>
      <c r="Z170" s="173"/>
      <c r="AA170" s="173"/>
      <c r="AB170" s="173"/>
    </row>
    <row xmlns:x14ac="http://schemas.microsoft.com/office/spreadsheetml/2009/9/ac" r="171" ht="15.75" x14ac:dyDescent="0.25">
      <c r="A171" s="173" t="s">
        <v>180</v>
      </c>
      <c r="B171" s="9">
        <v>2002</v>
      </c>
      <c r="C171" s="173" t="s">
        <v>18</v>
      </c>
      <c r="D171" s="9">
        <v>2694837</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73"/>
      <c r="X171" s="173"/>
      <c r="Y171" s="173"/>
      <c r="Z171" s="173"/>
      <c r="AA171" s="173"/>
      <c r="AB171" s="173"/>
    </row>
    <row xmlns:x14ac="http://schemas.microsoft.com/office/spreadsheetml/2009/9/ac" r="172" ht="15.75" x14ac:dyDescent="0.25">
      <c r="A172" s="173" t="s">
        <v>180</v>
      </c>
      <c r="B172" s="9">
        <v>2003</v>
      </c>
      <c r="C172" s="173" t="s">
        <v>18</v>
      </c>
      <c r="D172" s="9">
        <v>2667180</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73"/>
      <c r="X172" s="173"/>
      <c r="Y172" s="173"/>
      <c r="Z172" s="173"/>
      <c r="AA172" s="173"/>
      <c r="AB172" s="173"/>
    </row>
    <row xmlns:x14ac="http://schemas.microsoft.com/office/spreadsheetml/2009/9/ac" r="173" ht="15.75" x14ac:dyDescent="0.25">
      <c r="A173" s="173" t="s">
        <v>180</v>
      </c>
      <c r="B173" s="9">
        <v>2004</v>
      </c>
      <c r="C173" s="173" t="s">
        <v>18</v>
      </c>
      <c r="D173" s="9">
        <v>2648652</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73"/>
      <c r="X173" s="173"/>
      <c r="Y173" s="173"/>
      <c r="Z173" s="173"/>
      <c r="AA173" s="173"/>
      <c r="AB173" s="173"/>
    </row>
    <row xmlns:x14ac="http://schemas.microsoft.com/office/spreadsheetml/2009/9/ac" r="174" ht="15.75" x14ac:dyDescent="0.25">
      <c r="A174" s="173" t="s">
        <v>180</v>
      </c>
      <c r="B174" s="9">
        <v>2005</v>
      </c>
      <c r="C174" s="173" t="s">
        <v>18</v>
      </c>
      <c r="D174" s="9">
        <v>2643354</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73"/>
      <c r="X174" s="173"/>
      <c r="Y174" s="173"/>
      <c r="Z174" s="173"/>
      <c r="AA174" s="173"/>
      <c r="AB174" s="173"/>
    </row>
    <row xmlns:x14ac="http://schemas.microsoft.com/office/spreadsheetml/2009/9/ac" r="175" ht="15.75" x14ac:dyDescent="0.25">
      <c r="A175" s="173" t="s">
        <v>180</v>
      </c>
      <c r="B175" s="9">
        <v>2006</v>
      </c>
      <c r="C175" s="173" t="s">
        <v>18</v>
      </c>
      <c r="D175" s="9">
        <v>2635746</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73"/>
      <c r="X175" s="173"/>
      <c r="Y175" s="173"/>
      <c r="Z175" s="173"/>
      <c r="AA175" s="173"/>
      <c r="AB175" s="173"/>
    </row>
    <row xmlns:x14ac="http://schemas.microsoft.com/office/spreadsheetml/2009/9/ac" r="176" ht="15.75" x14ac:dyDescent="0.25">
      <c r="A176" s="173" t="s">
        <v>180</v>
      </c>
      <c r="B176" s="9">
        <v>2007</v>
      </c>
      <c r="C176" s="173" t="s">
        <v>18</v>
      </c>
      <c r="D176" s="9">
        <v>2621666</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73"/>
      <c r="X176" s="173"/>
      <c r="Y176" s="173"/>
      <c r="Z176" s="173"/>
      <c r="AA176" s="173"/>
      <c r="AB176" s="173"/>
    </row>
    <row xmlns:x14ac="http://schemas.microsoft.com/office/spreadsheetml/2009/9/ac" r="177" ht="15.75" x14ac:dyDescent="0.25">
      <c r="A177" s="173" t="s">
        <v>180</v>
      </c>
      <c r="B177" s="9">
        <v>2008</v>
      </c>
      <c r="C177" s="173" t="s">
        <v>18</v>
      </c>
      <c r="D177" s="9">
        <v>2618638</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73"/>
      <c r="X177" s="173"/>
      <c r="Y177" s="173"/>
      <c r="Z177" s="173"/>
      <c r="AA177" s="173"/>
      <c r="AB177" s="173"/>
    </row>
    <row xmlns:x14ac="http://schemas.microsoft.com/office/spreadsheetml/2009/9/ac" r="178" ht="15.75" x14ac:dyDescent="0.25">
      <c r="A178" s="173" t="s">
        <v>180</v>
      </c>
      <c r="B178" s="9">
        <v>2009</v>
      </c>
      <c r="C178" s="173" t="s">
        <v>18</v>
      </c>
      <c r="D178" s="9">
        <v>2611701</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73"/>
      <c r="X178" s="173"/>
      <c r="Y178" s="173"/>
      <c r="Z178" s="173"/>
      <c r="AA178" s="173"/>
      <c r="AB178" s="173"/>
    </row>
    <row xmlns:x14ac="http://schemas.microsoft.com/office/spreadsheetml/2009/9/ac" r="179" ht="15.75" x14ac:dyDescent="0.25">
      <c r="A179" s="173" t="s">
        <v>180</v>
      </c>
      <c r="B179" s="9">
        <v>2010</v>
      </c>
      <c r="C179" s="173" t="s">
        <v>18</v>
      </c>
      <c r="D179" s="9">
        <v>2597409</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73"/>
      <c r="X179" s="173"/>
      <c r="Y179" s="173"/>
      <c r="Z179" s="173"/>
      <c r="AA179" s="173"/>
      <c r="AB179" s="173"/>
    </row>
    <row xmlns:x14ac="http://schemas.microsoft.com/office/spreadsheetml/2009/9/ac" r="180" ht="15.75" x14ac:dyDescent="0.25">
      <c r="A180" s="173" t="s">
        <v>180</v>
      </c>
      <c r="B180" s="9">
        <v>2011</v>
      </c>
      <c r="C180" s="173" t="s">
        <v>18</v>
      </c>
      <c r="D180" s="9">
        <v>2574670</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73"/>
      <c r="X180" s="173"/>
      <c r="Y180" s="173"/>
      <c r="Z180" s="173"/>
      <c r="AA180" s="173"/>
      <c r="AB180" s="173"/>
    </row>
    <row xmlns:x14ac="http://schemas.microsoft.com/office/spreadsheetml/2009/9/ac" r="181" ht="15.75" x14ac:dyDescent="0.25">
      <c r="A181" s="173" t="s">
        <v>180</v>
      </c>
      <c r="B181" s="9">
        <v>2012</v>
      </c>
      <c r="C181" s="173" t="s">
        <v>18</v>
      </c>
      <c r="D181" s="9">
        <v>2579399</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73"/>
      <c r="X181" s="173"/>
      <c r="Y181" s="173"/>
      <c r="Z181" s="173"/>
      <c r="AA181" s="173"/>
      <c r="AB181" s="173"/>
    </row>
    <row xmlns:x14ac="http://schemas.microsoft.com/office/spreadsheetml/2009/9/ac" r="182" ht="15.75" x14ac:dyDescent="0.25">
      <c r="A182" s="173" t="s">
        <v>180</v>
      </c>
      <c r="B182" s="9">
        <v>2013</v>
      </c>
      <c r="C182" s="173" t="s">
        <v>18</v>
      </c>
      <c r="D182" s="9">
        <v>2601370</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73"/>
      <c r="X182" s="173"/>
      <c r="Y182" s="173"/>
      <c r="Z182" s="173"/>
      <c r="AA182" s="173"/>
      <c r="AB182" s="173"/>
    </row>
    <row xmlns:x14ac="http://schemas.microsoft.com/office/spreadsheetml/2009/9/ac" r="183" ht="15.75" x14ac:dyDescent="0.25">
      <c r="A183" s="173" t="s">
        <v>180</v>
      </c>
      <c r="B183" s="9">
        <v>2014</v>
      </c>
      <c r="C183" s="173" t="s">
        <v>18</v>
      </c>
      <c r="D183" s="9">
        <v>2623691</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73"/>
      <c r="X183" s="173"/>
      <c r="Y183" s="173"/>
      <c r="Z183" s="173"/>
      <c r="AA183" s="173"/>
      <c r="AB183" s="173"/>
    </row>
    <row xmlns:x14ac="http://schemas.microsoft.com/office/spreadsheetml/2009/9/ac" r="184" ht="15.75" x14ac:dyDescent="0.25">
      <c r="A184" s="173" t="s">
        <v>180</v>
      </c>
      <c r="B184" s="9">
        <v>2015</v>
      </c>
      <c r="C184" s="173" t="s">
        <v>18</v>
      </c>
      <c r="D184" s="9">
        <v>2653587</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73"/>
      <c r="X184" s="173"/>
      <c r="Y184" s="173"/>
      <c r="Z184" s="173"/>
      <c r="AA184" s="173"/>
      <c r="AB184" s="173"/>
    </row>
    <row xmlns:x14ac="http://schemas.microsoft.com/office/spreadsheetml/2009/9/ac" r="185" ht="15.75" x14ac:dyDescent="0.25">
      <c r="A185" s="173" t="s">
        <v>180</v>
      </c>
      <c r="B185" s="9">
        <v>2016</v>
      </c>
      <c r="C185" s="173" t="s">
        <v>18</v>
      </c>
      <c r="D185" s="9">
        <v>2700894</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73"/>
      <c r="X185" s="173"/>
      <c r="Y185" s="173"/>
      <c r="Z185" s="173"/>
      <c r="AA185" s="173"/>
      <c r="AB185" s="173"/>
    </row>
    <row xmlns:x14ac="http://schemas.microsoft.com/office/spreadsheetml/2009/9/ac" r="186" ht="15.75" x14ac:dyDescent="0.25">
      <c r="A186" s="173" t="s">
        <v>180</v>
      </c>
      <c r="B186" s="9">
        <v>2017</v>
      </c>
      <c r="C186" s="173" t="s">
        <v>18</v>
      </c>
      <c r="D186" s="9">
        <v>2764425</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73"/>
      <c r="X186" s="173"/>
      <c r="Y186" s="173"/>
      <c r="Z186" s="173"/>
      <c r="AA186" s="173"/>
      <c r="AB186" s="173"/>
    </row>
    <row xmlns:x14ac="http://schemas.microsoft.com/office/spreadsheetml/2009/9/ac" r="187" ht="15.75" x14ac:dyDescent="0.25">
      <c r="A187" s="173" t="s">
        <v>180</v>
      </c>
      <c r="B187" s="9">
        <v>2018</v>
      </c>
      <c r="C187" s="173" t="s">
        <v>18</v>
      </c>
      <c r="D187" s="9">
        <v>2822627</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73"/>
      <c r="X187" s="173"/>
      <c r="Y187" s="173"/>
      <c r="Z187" s="173"/>
      <c r="AA187" s="173"/>
      <c r="AB187" s="173"/>
    </row>
    <row xmlns:x14ac="http://schemas.microsoft.com/office/spreadsheetml/2009/9/ac" r="188" ht="15.75" x14ac:dyDescent="0.25">
      <c r="A188" s="173" t="s">
        <v>180</v>
      </c>
      <c r="B188" s="9">
        <v>2019</v>
      </c>
      <c r="C188" s="173" t="s">
        <v>18</v>
      </c>
      <c r="D188" s="9">
        <v>2887050</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73"/>
      <c r="X188" s="173"/>
      <c r="Y188" s="173"/>
      <c r="Z188" s="173"/>
      <c r="AA188" s="173"/>
      <c r="AB188" s="173"/>
    </row>
    <row xmlns:x14ac="http://schemas.microsoft.com/office/spreadsheetml/2009/9/ac" r="189" ht="15.75" x14ac:dyDescent="0.25">
      <c r="A189" s="173" t="s">
        <v>180</v>
      </c>
      <c r="B189" s="9">
        <v>2020</v>
      </c>
      <c r="C189" s="173" t="s">
        <v>18</v>
      </c>
      <c r="D189" s="9">
        <v>2958734</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73"/>
      <c r="X189" s="173"/>
      <c r="Y189" s="173"/>
      <c r="Z189" s="173"/>
      <c r="AA189" s="173"/>
      <c r="AB189" s="173"/>
    </row>
    <row xmlns:x14ac="http://schemas.microsoft.com/office/spreadsheetml/2009/9/ac" r="190" ht="15.75" x14ac:dyDescent="0.25">
      <c r="A190" s="173" t="s">
        <v>180</v>
      </c>
      <c r="B190" s="9">
        <v>2021</v>
      </c>
      <c r="C190" s="173" t="s">
        <v>18</v>
      </c>
      <c r="D190" s="9">
        <v>3028462</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73"/>
      <c r="X190" s="173"/>
      <c r="Y190" s="173"/>
      <c r="Z190" s="173"/>
      <c r="AA190" s="173"/>
      <c r="AB190" s="173"/>
    </row>
    <row xmlns:x14ac="http://schemas.microsoft.com/office/spreadsheetml/2009/9/ac" r="191" ht="15.75" x14ac:dyDescent="0.25">
      <c r="A191" s="173" t="s">
        <v>180</v>
      </c>
      <c r="B191" s="9">
        <v>2022</v>
      </c>
      <c r="C191" s="173" t="s">
        <v>18</v>
      </c>
      <c r="D191" s="9">
        <v>3055779</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73"/>
      <c r="X191" s="173"/>
      <c r="Y191" s="173"/>
      <c r="Z191" s="173"/>
      <c r="AA191" s="173"/>
      <c r="AB191" s="173"/>
    </row>
    <row xmlns:x14ac="http://schemas.microsoft.com/office/spreadsheetml/2009/9/ac" r="192" ht="15.75" x14ac:dyDescent="0.25">
      <c r="A192" s="173" t="s">
        <v>180</v>
      </c>
      <c r="B192" s="9">
        <v>2023</v>
      </c>
      <c r="C192" s="173" t="s">
        <v>18</v>
      </c>
      <c r="D192" s="9">
        <v>3053621</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73"/>
      <c r="X192" s="173"/>
      <c r="Y192" s="173"/>
      <c r="Z192" s="173"/>
      <c r="AA192" s="173"/>
      <c r="AB192" s="173"/>
    </row>
    <row xmlns:x14ac="http://schemas.microsoft.com/office/spreadsheetml/2009/9/ac" r="193" ht="15.75" x14ac:dyDescent="0.25">
      <c r="A193" s="173" t="s">
        <v>180</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180</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180</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180</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180</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180</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180</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419B5-0C45-46C8-A2D6-E4782FC91BB2}">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3" customWidth="true"/>
    <col min="2" max="2" width="6.5" style="204" customWidth="true"/>
    <col min="3" max="3" width="14.125" style="205" customWidth="true"/>
    <col min="4" max="4" width="9.7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37" t="s">
        <v>248</v>
      </c>
      <c r="B1" s="538"/>
      <c r="C1" s="538"/>
      <c r="D1" s="538"/>
      <c r="E1" s="539" t="s">
        <v>52</v>
      </c>
      <c r="F1" s="540"/>
      <c r="G1" s="540"/>
      <c r="H1" s="540"/>
      <c r="I1" s="541"/>
      <c r="J1" s="542" t="s">
        <v>10</v>
      </c>
      <c r="K1" s="542"/>
      <c r="L1" s="542"/>
      <c r="M1" s="542"/>
      <c r="N1" s="542"/>
      <c r="O1" s="543" t="s">
        <v>11</v>
      </c>
      <c r="P1" s="544"/>
      <c r="Q1" s="544"/>
      <c r="R1" s="544"/>
      <c r="S1" s="545"/>
    </row>
    <row xmlns:x14ac="http://schemas.microsoft.com/office/spreadsheetml/2009/9/ac" r="2" x14ac:dyDescent="0.2">
      <c r="A2" s="538"/>
      <c r="B2" s="538"/>
      <c r="C2" s="538"/>
      <c r="D2" s="538"/>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182</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Spain</v>
      </c>
      <c r="B4" s="321">
        <f>IF(ISBLANK(Regressions!B14), " ", Regressions!B14)</f>
        <v>2000</v>
      </c>
      <c r="C4" s="199" t="str">
        <f>IF(ISBLANK(Regressions!C14), " ", Regressions!C14)</f>
        <v>National</v>
      </c>
      <c r="D4" s="322">
        <f>IF(ISBLANK(Regressions!D14), " ", Regressions!D14)</f>
        <v>6400640</v>
      </c>
      <c r="E4" s="200">
        <f>IF(ISNUMBER(Regressions!E14),ROUND(Regressions!E14, 1), NA())</f>
        <v>100</v>
      </c>
      <c r="F4" s="323">
        <f>IF(ISNUMBER(Regressions!F14),ROUND(Regressions!F14, 1), NA())</f>
        <v>100</v>
      </c>
      <c r="G4" s="222">
        <f>IF(ISNUMBER(Regressions!G14),ROUND(Regressions!G14, 1), NA())</f>
        <v>100</v>
      </c>
      <c r="H4" s="324">
        <f>IF(ISNUMBER(Regressions!H14),ROUND(Regressions!H14, 1), NA())</f>
        <v>0</v>
      </c>
      <c r="I4" s="223">
        <f>IF(ISNUMBER(Regressions!I14),ROUND(Regressions!I14, 1), NA())</f>
        <v>0</v>
      </c>
      <c r="J4" s="325">
        <f>IF(ISNUMBER(Regressions!K14),ROUND(Regressions!K14, 1), NA())</f>
        <v>100</v>
      </c>
      <c r="K4" s="323">
        <f>IF(ISNUMBER(Regressions!L14),ROUND(Regressions!L14, 1), NA())</f>
        <v>100</v>
      </c>
      <c r="L4" s="224">
        <f>IF(ISNUMBER(Regressions!M14),ROUND(Regressions!M14, 1), NA())</f>
        <v>100</v>
      </c>
      <c r="M4" s="324">
        <f>IF(ISNUMBER(Regressions!N14),ROUND(Regressions!N14, 1), NA())</f>
        <v>0</v>
      </c>
      <c r="N4" s="223">
        <f>IF(ISNUMBER(Regressions!O14),ROUND(Regressions!O14, 1), NA())</f>
        <v>0</v>
      </c>
      <c r="O4" s="325">
        <f>IF(ISNUMBER(Regressions!Q14),ROUND(Regressions!Q14, 1), NA())</f>
        <v>100</v>
      </c>
      <c r="P4" s="323">
        <f>IF(ISNUMBER(Regressions!R14),ROUND(Regressions!R14, 1), NA())</f>
        <v>100</v>
      </c>
      <c r="Q4" s="201">
        <f>IF(ISNUMBER(Regressions!S14),ROUND(Regressions!S14, 1), NA())</f>
        <v>100</v>
      </c>
      <c r="R4" s="324">
        <f>IF(ISNUMBER(Regressions!T14),ROUND(Regressions!T14, 1), NA())</f>
        <v>0</v>
      </c>
      <c r="S4" s="223">
        <f>IF(ISNUMBER(Regressions!U14),ROUND(Regressions!U14, 1), NA())</f>
        <v>0</v>
      </c>
    </row>
    <row xmlns:x14ac="http://schemas.microsoft.com/office/spreadsheetml/2009/9/ac" r="5" x14ac:dyDescent="0.2">
      <c r="A5" s="320" t="str">
        <f>IF(ISBLANK(Regressions!A15), " ", Regressions!A15)</f>
        <v>Spain</v>
      </c>
      <c r="B5" s="321">
        <f>IF(ISBLANK(Regressions!B15), " ", Regressions!B15)</f>
        <v>2001</v>
      </c>
      <c r="C5" s="326" t="str">
        <f>IF(ISBLANK(Regressions!C15), " ", Regressions!C15)</f>
        <v>National</v>
      </c>
      <c r="D5" s="322">
        <f>IF(ISBLANK(Regressions!D15), " ", Regressions!D15)</f>
        <v>6255376</v>
      </c>
      <c r="E5" s="200">
        <f>IF(ISNUMBER(Regressions!E15),ROUND(Regressions!E15, 1), NA())</f>
        <v>100</v>
      </c>
      <c r="F5" s="323">
        <f>IF(ISNUMBER(Regressions!F15),ROUND(Regressions!F15, 1), NA())</f>
        <v>100</v>
      </c>
      <c r="G5" s="222">
        <f>IF(ISNUMBER(Regressions!G15),ROUND(Regressions!G15, 1), NA())</f>
        <v>100</v>
      </c>
      <c r="H5" s="324">
        <f>IF(ISNUMBER(Regressions!H15),ROUND(Regressions!H15, 1), NA())</f>
        <v>0</v>
      </c>
      <c r="I5" s="223">
        <f>IF(ISNUMBER(Regressions!I15),ROUND(Regressions!I15, 1), NA())</f>
        <v>0</v>
      </c>
      <c r="J5" s="325">
        <f>IF(ISNUMBER(Regressions!K15),ROUND(Regressions!K15, 1), NA())</f>
        <v>100</v>
      </c>
      <c r="K5" s="323">
        <f>IF(ISNUMBER(Regressions!L15),ROUND(Regressions!L15, 1), NA())</f>
        <v>100</v>
      </c>
      <c r="L5" s="224">
        <f>IF(ISNUMBER(Regressions!M15),ROUND(Regressions!M15, 1), NA())</f>
        <v>100</v>
      </c>
      <c r="M5" s="324">
        <f>IF(ISNUMBER(Regressions!N15),ROUND(Regressions!N15, 1), NA())</f>
        <v>0</v>
      </c>
      <c r="N5" s="223">
        <f>IF(ISNUMBER(Regressions!O15),ROUND(Regressions!O15, 1), NA())</f>
        <v>0</v>
      </c>
      <c r="O5" s="325">
        <f>IF(ISNUMBER(Regressions!Q15),ROUND(Regressions!Q15, 1), NA())</f>
        <v>100</v>
      </c>
      <c r="P5" s="323">
        <f>IF(ISNUMBER(Regressions!R15),ROUND(Regressions!R15, 1), NA())</f>
        <v>100</v>
      </c>
      <c r="Q5" s="201">
        <f>IF(ISNUMBER(Regressions!S15),ROUND(Regressions!S15, 1), NA())</f>
        <v>100</v>
      </c>
      <c r="R5" s="324">
        <f>IF(ISNUMBER(Regressions!T15),ROUND(Regressions!T15, 1), NA())</f>
        <v>0</v>
      </c>
      <c r="S5" s="223">
        <f>IF(ISNUMBER(Regressions!U15),ROUND(Regressions!U15, 1), NA())</f>
        <v>0</v>
      </c>
      <c r="T5" s="202"/>
      <c r="U5" s="202"/>
      <c r="V5" s="202"/>
      <c r="W5" s="202"/>
      <c r="X5" s="202"/>
      <c r="Y5" s="202"/>
      <c r="Z5" s="202"/>
      <c r="AA5" s="202"/>
    </row>
    <row xmlns:x14ac="http://schemas.microsoft.com/office/spreadsheetml/2009/9/ac" r="6" x14ac:dyDescent="0.2">
      <c r="A6" s="320" t="str">
        <f>IF(ISBLANK(Regressions!A16), " ", Regressions!A16)</f>
        <v>Spain</v>
      </c>
      <c r="B6" s="321">
        <f>IF(ISBLANK(Regressions!B16), " ", Regressions!B16)</f>
        <v>2002</v>
      </c>
      <c r="C6" s="326" t="str">
        <f>IF(ISBLANK(Regressions!C16), " ", Regressions!C16)</f>
        <v>National</v>
      </c>
      <c r="D6" s="322">
        <f>IF(ISBLANK(Regressions!D16), " ", Regressions!D16)</f>
        <v>6167038</v>
      </c>
      <c r="E6" s="200">
        <f>IF(ISNUMBER(Regressions!E16),ROUND(Regressions!E16, 1), NA())</f>
        <v>100</v>
      </c>
      <c r="F6" s="323">
        <f>IF(ISNUMBER(Regressions!F16),ROUND(Regressions!F16, 1), NA())</f>
        <v>100</v>
      </c>
      <c r="G6" s="222">
        <f>IF(ISNUMBER(Regressions!G16),ROUND(Regressions!G16, 1), NA())</f>
        <v>100</v>
      </c>
      <c r="H6" s="324">
        <f>IF(ISNUMBER(Regressions!H16),ROUND(Regressions!H16, 1), NA())</f>
        <v>0</v>
      </c>
      <c r="I6" s="223">
        <f>IF(ISNUMBER(Regressions!I16),ROUND(Regressions!I16, 1), NA())</f>
        <v>0</v>
      </c>
      <c r="J6" s="325">
        <f>IF(ISNUMBER(Regressions!K16),ROUND(Regressions!K16, 1), NA())</f>
        <v>100</v>
      </c>
      <c r="K6" s="323">
        <f>IF(ISNUMBER(Regressions!L16),ROUND(Regressions!L16, 1), NA())</f>
        <v>100</v>
      </c>
      <c r="L6" s="224">
        <f>IF(ISNUMBER(Regressions!M16),ROUND(Regressions!M16, 1), NA())</f>
        <v>100</v>
      </c>
      <c r="M6" s="324">
        <f>IF(ISNUMBER(Regressions!N16),ROUND(Regressions!N16, 1), NA())</f>
        <v>0</v>
      </c>
      <c r="N6" s="223">
        <f>IF(ISNUMBER(Regressions!O16),ROUND(Regressions!O16, 1), NA())</f>
        <v>0</v>
      </c>
      <c r="O6" s="325">
        <f>IF(ISNUMBER(Regressions!Q16),ROUND(Regressions!Q16, 1), NA())</f>
        <v>100</v>
      </c>
      <c r="P6" s="323">
        <f>IF(ISNUMBER(Regressions!R16),ROUND(Regressions!R16, 1), NA())</f>
        <v>100</v>
      </c>
      <c r="Q6" s="201">
        <f>IF(ISNUMBER(Regressions!S16),ROUND(Regressions!S16, 1), NA())</f>
        <v>100</v>
      </c>
      <c r="R6" s="324">
        <f>IF(ISNUMBER(Regressions!T16),ROUND(Regressions!T16, 1), NA())</f>
        <v>0</v>
      </c>
      <c r="S6" s="223">
        <f>IF(ISNUMBER(Regressions!U16),ROUND(Regressions!U16, 1), NA())</f>
        <v>0</v>
      </c>
      <c r="T6" s="202"/>
      <c r="U6" s="202"/>
      <c r="V6" s="202"/>
      <c r="W6" s="202"/>
      <c r="X6" s="202"/>
      <c r="Y6" s="202"/>
      <c r="Z6" s="202"/>
      <c r="AA6" s="202"/>
    </row>
    <row xmlns:x14ac="http://schemas.microsoft.com/office/spreadsheetml/2009/9/ac" r="7" x14ac:dyDescent="0.2">
      <c r="A7" s="320" t="str">
        <f>IF(ISBLANK(Regressions!A17), " ", Regressions!A17)</f>
        <v>Spain</v>
      </c>
      <c r="B7" s="321">
        <f>IF(ISBLANK(Regressions!B17), " ", Regressions!B17)</f>
        <v>2003</v>
      </c>
      <c r="C7" s="326" t="str">
        <f>IF(ISBLANK(Regressions!C17), " ", Regressions!C17)</f>
        <v>National</v>
      </c>
      <c r="D7" s="322">
        <f>IF(ISBLANK(Regressions!D17), " ", Regressions!D17)</f>
        <v>6189395</v>
      </c>
      <c r="E7" s="200">
        <f>IF(ISNUMBER(Regressions!E17),ROUND(Regressions!E17, 1), NA())</f>
        <v>100</v>
      </c>
      <c r="F7" s="323">
        <f>IF(ISNUMBER(Regressions!F17),ROUND(Regressions!F17, 1), NA())</f>
        <v>100</v>
      </c>
      <c r="G7" s="222">
        <f>IF(ISNUMBER(Regressions!G17),ROUND(Regressions!G17, 1), NA())</f>
        <v>100</v>
      </c>
      <c r="H7" s="324">
        <f>IF(ISNUMBER(Regressions!H17),ROUND(Regressions!H17, 1), NA())</f>
        <v>0</v>
      </c>
      <c r="I7" s="223">
        <f>IF(ISNUMBER(Regressions!I17),ROUND(Regressions!I17, 1), NA())</f>
        <v>0</v>
      </c>
      <c r="J7" s="325">
        <f>IF(ISNUMBER(Regressions!K17),ROUND(Regressions!K17, 1), NA())</f>
        <v>100</v>
      </c>
      <c r="K7" s="323">
        <f>IF(ISNUMBER(Regressions!L17),ROUND(Regressions!L17, 1), NA())</f>
        <v>100</v>
      </c>
      <c r="L7" s="224">
        <f>IF(ISNUMBER(Regressions!M17),ROUND(Regressions!M17, 1), NA())</f>
        <v>100</v>
      </c>
      <c r="M7" s="324">
        <f>IF(ISNUMBER(Regressions!N17),ROUND(Regressions!N17, 1), NA())</f>
        <v>0</v>
      </c>
      <c r="N7" s="223">
        <f>IF(ISNUMBER(Regressions!O17),ROUND(Regressions!O17, 1), NA())</f>
        <v>0</v>
      </c>
      <c r="O7" s="325">
        <f>IF(ISNUMBER(Regressions!Q17),ROUND(Regressions!Q17, 1), NA())</f>
        <v>100</v>
      </c>
      <c r="P7" s="323">
        <f>IF(ISNUMBER(Regressions!R17),ROUND(Regressions!R17, 1), NA())</f>
        <v>100</v>
      </c>
      <c r="Q7" s="201">
        <f>IF(ISNUMBER(Regressions!S17),ROUND(Regressions!S17, 1), NA())</f>
        <v>100</v>
      </c>
      <c r="R7" s="324">
        <f>IF(ISNUMBER(Regressions!T17),ROUND(Regressions!T17, 1), NA())</f>
        <v>0</v>
      </c>
      <c r="S7" s="223">
        <f>IF(ISNUMBER(Regressions!U17),ROUND(Regressions!U17, 1), NA())</f>
        <v>0</v>
      </c>
      <c r="T7" s="202"/>
      <c r="U7" s="202"/>
      <c r="V7" s="202"/>
      <c r="W7" s="202"/>
      <c r="X7" s="202"/>
      <c r="Y7" s="202"/>
      <c r="Z7" s="202"/>
      <c r="AA7" s="202"/>
    </row>
    <row xmlns:x14ac="http://schemas.microsoft.com/office/spreadsheetml/2009/9/ac" r="8" x14ac:dyDescent="0.2">
      <c r="A8" s="320" t="str">
        <f>IF(ISBLANK(Regressions!A18), " ", Regressions!A18)</f>
        <v>Spain</v>
      </c>
      <c r="B8" s="321">
        <f>IF(ISBLANK(Regressions!B18), " ", Regressions!B18)</f>
        <v>2004</v>
      </c>
      <c r="C8" s="326" t="str">
        <f>IF(ISBLANK(Regressions!C18), " ", Regressions!C18)</f>
        <v>National</v>
      </c>
      <c r="D8" s="322">
        <f>IF(ISBLANK(Regressions!D18), " ", Regressions!D18)</f>
        <v>6233623</v>
      </c>
      <c r="E8" s="200">
        <f>IF(ISNUMBER(Regressions!E18),ROUND(Regressions!E18, 1), NA())</f>
        <v>100</v>
      </c>
      <c r="F8" s="323">
        <f>IF(ISNUMBER(Regressions!F18),ROUND(Regressions!F18, 1), NA())</f>
        <v>100</v>
      </c>
      <c r="G8" s="222">
        <f>IF(ISNUMBER(Regressions!G18),ROUND(Regressions!G18, 1), NA())</f>
        <v>100</v>
      </c>
      <c r="H8" s="324">
        <f>IF(ISNUMBER(Regressions!H18),ROUND(Regressions!H18, 1), NA())</f>
        <v>0</v>
      </c>
      <c r="I8" s="223">
        <f>IF(ISNUMBER(Regressions!I18),ROUND(Regressions!I18, 1), NA())</f>
        <v>0</v>
      </c>
      <c r="J8" s="325">
        <f>IF(ISNUMBER(Regressions!K18),ROUND(Regressions!K18, 1), NA())</f>
        <v>100</v>
      </c>
      <c r="K8" s="323">
        <f>IF(ISNUMBER(Regressions!L18),ROUND(Regressions!L18, 1), NA())</f>
        <v>100</v>
      </c>
      <c r="L8" s="224">
        <f>IF(ISNUMBER(Regressions!M18),ROUND(Regressions!M18, 1), NA())</f>
        <v>100</v>
      </c>
      <c r="M8" s="324">
        <f>IF(ISNUMBER(Regressions!N18),ROUND(Regressions!N18, 1), NA())</f>
        <v>0</v>
      </c>
      <c r="N8" s="223">
        <f>IF(ISNUMBER(Regressions!O18),ROUND(Regressions!O18, 1), NA())</f>
        <v>0</v>
      </c>
      <c r="O8" s="325">
        <f>IF(ISNUMBER(Regressions!Q18),ROUND(Regressions!Q18, 1), NA())</f>
        <v>100</v>
      </c>
      <c r="P8" s="323">
        <f>IF(ISNUMBER(Regressions!R18),ROUND(Regressions!R18, 1), NA())</f>
        <v>100</v>
      </c>
      <c r="Q8" s="201">
        <f>IF(ISNUMBER(Regressions!S18),ROUND(Regressions!S18, 1), NA())</f>
        <v>100</v>
      </c>
      <c r="R8" s="324">
        <f>IF(ISNUMBER(Regressions!T18),ROUND(Regressions!T18, 1), NA())</f>
        <v>0</v>
      </c>
      <c r="S8" s="223">
        <f>IF(ISNUMBER(Regressions!U18),ROUND(Regressions!U18, 1), NA())</f>
        <v>0</v>
      </c>
      <c r="T8" s="202"/>
      <c r="U8" s="202"/>
      <c r="V8" s="202"/>
      <c r="W8" s="202"/>
      <c r="X8" s="202"/>
      <c r="Y8" s="202"/>
      <c r="Z8" s="202"/>
      <c r="AA8" s="202"/>
    </row>
    <row xmlns:x14ac="http://schemas.microsoft.com/office/spreadsheetml/2009/9/ac" r="9" x14ac:dyDescent="0.2">
      <c r="A9" s="320" t="str">
        <f>IF(ISBLANK(Regressions!A19), " ", Regressions!A19)</f>
        <v>Spain</v>
      </c>
      <c r="B9" s="321">
        <f>IF(ISBLANK(Regressions!B19), " ", Regressions!B19)</f>
        <v>2005</v>
      </c>
      <c r="C9" s="326" t="str">
        <f>IF(ISBLANK(Regressions!C19), " ", Regressions!C19)</f>
        <v>National</v>
      </c>
      <c r="D9" s="322">
        <f>IF(ISBLANK(Regressions!D19), " ", Regressions!D19)</f>
        <v>6281607</v>
      </c>
      <c r="E9" s="200">
        <f>IF(ISNUMBER(Regressions!E19),ROUND(Regressions!E19, 1), NA())</f>
        <v>100</v>
      </c>
      <c r="F9" s="323">
        <f>IF(ISNUMBER(Regressions!F19),ROUND(Regressions!F19, 1), NA())</f>
        <v>100</v>
      </c>
      <c r="G9" s="222">
        <f>IF(ISNUMBER(Regressions!G19),ROUND(Regressions!G19, 1), NA())</f>
        <v>100</v>
      </c>
      <c r="H9" s="324">
        <f>IF(ISNUMBER(Regressions!H19),ROUND(Regressions!H19, 1), NA())</f>
        <v>0</v>
      </c>
      <c r="I9" s="223">
        <f>IF(ISNUMBER(Regressions!I19),ROUND(Regressions!I19, 1), NA())</f>
        <v>0</v>
      </c>
      <c r="J9" s="325">
        <f>IF(ISNUMBER(Regressions!K19),ROUND(Regressions!K19, 1), NA())</f>
        <v>100</v>
      </c>
      <c r="K9" s="323">
        <f>IF(ISNUMBER(Regressions!L19),ROUND(Regressions!L19, 1), NA())</f>
        <v>100</v>
      </c>
      <c r="L9" s="224">
        <f>IF(ISNUMBER(Regressions!M19),ROUND(Regressions!M19, 1), NA())</f>
        <v>100</v>
      </c>
      <c r="M9" s="324">
        <f>IF(ISNUMBER(Regressions!N19),ROUND(Regressions!N19, 1), NA())</f>
        <v>0</v>
      </c>
      <c r="N9" s="223">
        <f>IF(ISNUMBER(Regressions!O19),ROUND(Regressions!O19, 1), NA())</f>
        <v>0</v>
      </c>
      <c r="O9" s="325">
        <f>IF(ISNUMBER(Regressions!Q19),ROUND(Regressions!Q19, 1), NA())</f>
        <v>100</v>
      </c>
      <c r="P9" s="323">
        <f>IF(ISNUMBER(Regressions!R19),ROUND(Regressions!R19, 1), NA())</f>
        <v>100</v>
      </c>
      <c r="Q9" s="201">
        <f>IF(ISNUMBER(Regressions!S19),ROUND(Regressions!S19, 1), NA())</f>
        <v>100</v>
      </c>
      <c r="R9" s="324">
        <f>IF(ISNUMBER(Regressions!T19),ROUND(Regressions!T19, 1), NA())</f>
        <v>0</v>
      </c>
      <c r="S9" s="223">
        <f>IF(ISNUMBER(Regressions!U19),ROUND(Regressions!U19, 1), NA())</f>
        <v>0</v>
      </c>
    </row>
    <row xmlns:x14ac="http://schemas.microsoft.com/office/spreadsheetml/2009/9/ac" r="10" x14ac:dyDescent="0.2">
      <c r="A10" s="320" t="str">
        <f>IF(ISBLANK(Regressions!A20), " ", Regressions!A20)</f>
        <v>Spain</v>
      </c>
      <c r="B10" s="321">
        <f>IF(ISBLANK(Regressions!B20), " ", Regressions!B20)</f>
        <v>2006</v>
      </c>
      <c r="C10" s="326" t="str">
        <f>IF(ISBLANK(Regressions!C20), " ", Regressions!C20)</f>
        <v>National</v>
      </c>
      <c r="D10" s="322">
        <f>IF(ISBLANK(Regressions!D20), " ", Regressions!D20)</f>
        <v>6346256</v>
      </c>
      <c r="E10" s="200">
        <f>IF(ISNUMBER(Regressions!E20),ROUND(Regressions!E20, 1), NA())</f>
        <v>100</v>
      </c>
      <c r="F10" s="323">
        <f>IF(ISNUMBER(Regressions!F20),ROUND(Regressions!F20, 1), NA())</f>
        <v>100</v>
      </c>
      <c r="G10" s="222">
        <f>IF(ISNUMBER(Regressions!G20),ROUND(Regressions!G20, 1), NA())</f>
        <v>100</v>
      </c>
      <c r="H10" s="324">
        <f>IF(ISNUMBER(Regressions!H20),ROUND(Regressions!H20, 1), NA())</f>
        <v>0</v>
      </c>
      <c r="I10" s="223">
        <f>IF(ISNUMBER(Regressions!I20),ROUND(Regressions!I20, 1), NA())</f>
        <v>0</v>
      </c>
      <c r="J10" s="325">
        <f>IF(ISNUMBER(Regressions!K20),ROUND(Regressions!K20, 1), NA())</f>
        <v>100</v>
      </c>
      <c r="K10" s="323">
        <f>IF(ISNUMBER(Regressions!L20),ROUND(Regressions!L20, 1), NA())</f>
        <v>100</v>
      </c>
      <c r="L10" s="224">
        <f>IF(ISNUMBER(Regressions!M20),ROUND(Regressions!M20, 1), NA())</f>
        <v>100</v>
      </c>
      <c r="M10" s="324">
        <f>IF(ISNUMBER(Regressions!N20),ROUND(Regressions!N20, 1), NA())</f>
        <v>0</v>
      </c>
      <c r="N10" s="223">
        <f>IF(ISNUMBER(Regressions!O20),ROUND(Regressions!O20, 1), NA())</f>
        <v>0</v>
      </c>
      <c r="O10" s="325">
        <f>IF(ISNUMBER(Regressions!Q20),ROUND(Regressions!Q20, 1), NA())</f>
        <v>100</v>
      </c>
      <c r="P10" s="323">
        <f>IF(ISNUMBER(Regressions!R20),ROUND(Regressions!R20, 1), NA())</f>
        <v>100</v>
      </c>
      <c r="Q10" s="201">
        <f>IF(ISNUMBER(Regressions!S20),ROUND(Regressions!S20, 1), NA())</f>
        <v>100</v>
      </c>
      <c r="R10" s="324">
        <f>IF(ISNUMBER(Regressions!T20),ROUND(Regressions!T20, 1), NA())</f>
        <v>0</v>
      </c>
      <c r="S10" s="223">
        <f>IF(ISNUMBER(Regressions!U20),ROUND(Regressions!U20, 1), NA())</f>
        <v>0</v>
      </c>
    </row>
    <row xmlns:x14ac="http://schemas.microsoft.com/office/spreadsheetml/2009/9/ac" r="11" x14ac:dyDescent="0.2">
      <c r="A11" s="320" t="str">
        <f>IF(ISBLANK(Regressions!A21), " ", Regressions!A21)</f>
        <v>Spain</v>
      </c>
      <c r="B11" s="321">
        <f>IF(ISBLANK(Regressions!B21), " ", Regressions!B21)</f>
        <v>2007</v>
      </c>
      <c r="C11" s="326" t="str">
        <f>IF(ISBLANK(Regressions!C21), " ", Regressions!C21)</f>
        <v>National</v>
      </c>
      <c r="D11" s="322">
        <f>IF(ISBLANK(Regressions!D21), " ", Regressions!D21)</f>
        <v>6445619</v>
      </c>
      <c r="E11" s="200">
        <f>IF(ISNUMBER(Regressions!E21),ROUND(Regressions!E21, 1), NA())</f>
        <v>100</v>
      </c>
      <c r="F11" s="323">
        <f>IF(ISNUMBER(Regressions!F21),ROUND(Regressions!F21, 1), NA())</f>
        <v>100</v>
      </c>
      <c r="G11" s="222">
        <f>IF(ISNUMBER(Regressions!G21),ROUND(Regressions!G21, 1), NA())</f>
        <v>100</v>
      </c>
      <c r="H11" s="324">
        <f>IF(ISNUMBER(Regressions!H21),ROUND(Regressions!H21, 1), NA())</f>
        <v>0</v>
      </c>
      <c r="I11" s="223">
        <f>IF(ISNUMBER(Regressions!I21),ROUND(Regressions!I21, 1), NA())</f>
        <v>0</v>
      </c>
      <c r="J11" s="325">
        <f>IF(ISNUMBER(Regressions!K21),ROUND(Regressions!K21, 1), NA())</f>
        <v>100</v>
      </c>
      <c r="K11" s="323">
        <f>IF(ISNUMBER(Regressions!L21),ROUND(Regressions!L21, 1), NA())</f>
        <v>100</v>
      </c>
      <c r="L11" s="224">
        <f>IF(ISNUMBER(Regressions!M21),ROUND(Regressions!M21, 1), NA())</f>
        <v>100</v>
      </c>
      <c r="M11" s="324">
        <f>IF(ISNUMBER(Regressions!N21),ROUND(Regressions!N21, 1), NA())</f>
        <v>0</v>
      </c>
      <c r="N11" s="223">
        <f>IF(ISNUMBER(Regressions!O21),ROUND(Regressions!O21, 1), NA())</f>
        <v>0</v>
      </c>
      <c r="O11" s="325">
        <f>IF(ISNUMBER(Regressions!Q21),ROUND(Regressions!Q21, 1), NA())</f>
        <v>100</v>
      </c>
      <c r="P11" s="323">
        <f>IF(ISNUMBER(Regressions!R21),ROUND(Regressions!R21, 1), NA())</f>
        <v>100</v>
      </c>
      <c r="Q11" s="201">
        <f>IF(ISNUMBER(Regressions!S21),ROUND(Regressions!S21, 1), NA())</f>
        <v>100</v>
      </c>
      <c r="R11" s="324">
        <f>IF(ISNUMBER(Regressions!T21),ROUND(Regressions!T21, 1), NA())</f>
        <v>0</v>
      </c>
      <c r="S11" s="223">
        <f>IF(ISNUMBER(Regressions!U21),ROUND(Regressions!U21, 1), NA())</f>
        <v>0</v>
      </c>
    </row>
    <row xmlns:x14ac="http://schemas.microsoft.com/office/spreadsheetml/2009/9/ac" r="12" x14ac:dyDescent="0.2">
      <c r="A12" s="320" t="str">
        <f>IF(ISBLANK(Regressions!A22), " ", Regressions!A22)</f>
        <v>Spain</v>
      </c>
      <c r="B12" s="321">
        <f>IF(ISBLANK(Regressions!B22), " ", Regressions!B22)</f>
        <v>2008</v>
      </c>
      <c r="C12" s="326" t="str">
        <f>IF(ISBLANK(Regressions!C22), " ", Regressions!C22)</f>
        <v>National</v>
      </c>
      <c r="D12" s="322">
        <f>IF(ISBLANK(Regressions!D22), " ", Regressions!D22)</f>
        <v>6572953</v>
      </c>
      <c r="E12" s="200">
        <f>IF(ISNUMBER(Regressions!E22),ROUND(Regressions!E22, 1), NA())</f>
        <v>100</v>
      </c>
      <c r="F12" s="323">
        <f>IF(ISNUMBER(Regressions!F22),ROUND(Regressions!F22, 1), NA())</f>
        <v>100</v>
      </c>
      <c r="G12" s="222">
        <f>IF(ISNUMBER(Regressions!G22),ROUND(Regressions!G22, 1), NA())</f>
        <v>100</v>
      </c>
      <c r="H12" s="324">
        <f>IF(ISNUMBER(Regressions!H22),ROUND(Regressions!H22, 1), NA())</f>
        <v>0</v>
      </c>
      <c r="I12" s="223">
        <f>IF(ISNUMBER(Regressions!I22),ROUND(Regressions!I22, 1), NA())</f>
        <v>0</v>
      </c>
      <c r="J12" s="325">
        <f>IF(ISNUMBER(Regressions!K22),ROUND(Regressions!K22, 1), NA())</f>
        <v>100</v>
      </c>
      <c r="K12" s="323">
        <f>IF(ISNUMBER(Regressions!L22),ROUND(Regressions!L22, 1), NA())</f>
        <v>100</v>
      </c>
      <c r="L12" s="224">
        <f>IF(ISNUMBER(Regressions!M22),ROUND(Regressions!M22, 1), NA())</f>
        <v>100</v>
      </c>
      <c r="M12" s="324">
        <f>IF(ISNUMBER(Regressions!N22),ROUND(Regressions!N22, 1), NA())</f>
        <v>0</v>
      </c>
      <c r="N12" s="223">
        <f>IF(ISNUMBER(Regressions!O22),ROUND(Regressions!O22, 1), NA())</f>
        <v>0</v>
      </c>
      <c r="O12" s="325">
        <f>IF(ISNUMBER(Regressions!Q22),ROUND(Regressions!Q22, 1), NA())</f>
        <v>100</v>
      </c>
      <c r="P12" s="323">
        <f>IF(ISNUMBER(Regressions!R22),ROUND(Regressions!R22, 1), NA())</f>
        <v>100</v>
      </c>
      <c r="Q12" s="201">
        <f>IF(ISNUMBER(Regressions!S22),ROUND(Regressions!S22, 1), NA())</f>
        <v>100</v>
      </c>
      <c r="R12" s="324">
        <f>IF(ISNUMBER(Regressions!T22),ROUND(Regressions!T22, 1), NA())</f>
        <v>0</v>
      </c>
      <c r="S12" s="223">
        <f>IF(ISNUMBER(Regressions!U22),ROUND(Regressions!U22, 1), NA())</f>
        <v>0</v>
      </c>
    </row>
    <row xmlns:x14ac="http://schemas.microsoft.com/office/spreadsheetml/2009/9/ac" r="13" x14ac:dyDescent="0.2">
      <c r="A13" s="320" t="str">
        <f>IF(ISBLANK(Regressions!A23), " ", Regressions!A23)</f>
        <v>Spain</v>
      </c>
      <c r="B13" s="321">
        <f>IF(ISBLANK(Regressions!B23), " ", Regressions!B23)</f>
        <v>2009</v>
      </c>
      <c r="C13" s="326" t="str">
        <f>IF(ISBLANK(Regressions!C23), " ", Regressions!C23)</f>
        <v>National</v>
      </c>
      <c r="D13" s="322">
        <f>IF(ISBLANK(Regressions!D23), " ", Regressions!D23)</f>
        <v>6675728</v>
      </c>
      <c r="E13" s="200">
        <f>IF(ISNUMBER(Regressions!E23),ROUND(Regressions!E23, 1), NA())</f>
        <v>100</v>
      </c>
      <c r="F13" s="323">
        <f>IF(ISNUMBER(Regressions!F23),ROUND(Regressions!F23, 1), NA())</f>
        <v>100</v>
      </c>
      <c r="G13" s="222">
        <f>IF(ISNUMBER(Regressions!G23),ROUND(Regressions!G23, 1), NA())</f>
        <v>100</v>
      </c>
      <c r="H13" s="324">
        <f>IF(ISNUMBER(Regressions!H23),ROUND(Regressions!H23, 1), NA())</f>
        <v>0</v>
      </c>
      <c r="I13" s="223">
        <f>IF(ISNUMBER(Regressions!I23),ROUND(Regressions!I23, 1), NA())</f>
        <v>0</v>
      </c>
      <c r="J13" s="325">
        <f>IF(ISNUMBER(Regressions!K23),ROUND(Regressions!K23, 1), NA())</f>
        <v>100</v>
      </c>
      <c r="K13" s="323">
        <f>IF(ISNUMBER(Regressions!L23),ROUND(Regressions!L23, 1), NA())</f>
        <v>100</v>
      </c>
      <c r="L13" s="224">
        <f>IF(ISNUMBER(Regressions!M23),ROUND(Regressions!M23, 1), NA())</f>
        <v>100</v>
      </c>
      <c r="M13" s="324">
        <f>IF(ISNUMBER(Regressions!N23),ROUND(Regressions!N23, 1), NA())</f>
        <v>0</v>
      </c>
      <c r="N13" s="223">
        <f>IF(ISNUMBER(Regressions!O23),ROUND(Regressions!O23, 1), NA())</f>
        <v>0</v>
      </c>
      <c r="O13" s="325">
        <f>IF(ISNUMBER(Regressions!Q23),ROUND(Regressions!Q23, 1), NA())</f>
        <v>100</v>
      </c>
      <c r="P13" s="323">
        <f>IF(ISNUMBER(Regressions!R23),ROUND(Regressions!R23, 1), NA())</f>
        <v>100</v>
      </c>
      <c r="Q13" s="201">
        <f>IF(ISNUMBER(Regressions!S23),ROUND(Regressions!S23, 1), NA())</f>
        <v>100</v>
      </c>
      <c r="R13" s="324">
        <f>IF(ISNUMBER(Regressions!T23),ROUND(Regressions!T23, 1), NA())</f>
        <v>0</v>
      </c>
      <c r="S13" s="223">
        <f>IF(ISNUMBER(Regressions!U23),ROUND(Regressions!U23, 1), NA())</f>
        <v>0</v>
      </c>
    </row>
    <row xmlns:x14ac="http://schemas.microsoft.com/office/spreadsheetml/2009/9/ac" r="14" x14ac:dyDescent="0.2">
      <c r="A14" s="320" t="str">
        <f>IF(ISBLANK(Regressions!A24), " ", Regressions!A24)</f>
        <v>Spain</v>
      </c>
      <c r="B14" s="321">
        <f>IF(ISBLANK(Regressions!B24), " ", Regressions!B24)</f>
        <v>2010</v>
      </c>
      <c r="C14" s="326" t="str">
        <f>IF(ISBLANK(Regressions!C24), " ", Regressions!C24)</f>
        <v>National</v>
      </c>
      <c r="D14" s="322">
        <f>IF(ISBLANK(Regressions!D24), " ", Regressions!D24)</f>
        <v>6748676</v>
      </c>
      <c r="E14" s="200">
        <f>IF(ISNUMBER(Regressions!E24),ROUND(Regressions!E24, 1), NA())</f>
        <v>100</v>
      </c>
      <c r="F14" s="323">
        <f>IF(ISNUMBER(Regressions!F24),ROUND(Regressions!F24, 1), NA())</f>
        <v>100</v>
      </c>
      <c r="G14" s="222">
        <f>IF(ISNUMBER(Regressions!G24),ROUND(Regressions!G24, 1), NA())</f>
        <v>100</v>
      </c>
      <c r="H14" s="324">
        <f>IF(ISNUMBER(Regressions!H24),ROUND(Regressions!H24, 1), NA())</f>
        <v>0</v>
      </c>
      <c r="I14" s="223">
        <f>IF(ISNUMBER(Regressions!I24),ROUND(Regressions!I24, 1), NA())</f>
        <v>0</v>
      </c>
      <c r="J14" s="325">
        <f>IF(ISNUMBER(Regressions!K24),ROUND(Regressions!K24, 1), NA())</f>
        <v>100</v>
      </c>
      <c r="K14" s="323">
        <f>IF(ISNUMBER(Regressions!L24),ROUND(Regressions!L24, 1), NA())</f>
        <v>100</v>
      </c>
      <c r="L14" s="224">
        <f>IF(ISNUMBER(Regressions!M24),ROUND(Regressions!M24, 1), NA())</f>
        <v>100</v>
      </c>
      <c r="M14" s="324">
        <f>IF(ISNUMBER(Regressions!N24),ROUND(Regressions!N24, 1), NA())</f>
        <v>0</v>
      </c>
      <c r="N14" s="223">
        <f>IF(ISNUMBER(Regressions!O24),ROUND(Regressions!O24, 1), NA())</f>
        <v>0</v>
      </c>
      <c r="O14" s="325">
        <f>IF(ISNUMBER(Regressions!Q24),ROUND(Regressions!Q24, 1), NA())</f>
        <v>100</v>
      </c>
      <c r="P14" s="323">
        <f>IF(ISNUMBER(Regressions!R24),ROUND(Regressions!R24, 1), NA())</f>
        <v>100</v>
      </c>
      <c r="Q14" s="201">
        <f>IF(ISNUMBER(Regressions!S24),ROUND(Regressions!S24, 1), NA())</f>
        <v>100</v>
      </c>
      <c r="R14" s="324">
        <f>IF(ISNUMBER(Regressions!T24),ROUND(Regressions!T24, 1), NA())</f>
        <v>0</v>
      </c>
      <c r="S14" s="223">
        <f>IF(ISNUMBER(Regressions!U24),ROUND(Regressions!U24, 1), NA())</f>
        <v>0</v>
      </c>
    </row>
    <row xmlns:x14ac="http://schemas.microsoft.com/office/spreadsheetml/2009/9/ac" r="15" x14ac:dyDescent="0.2">
      <c r="A15" s="320" t="str">
        <f>IF(ISBLANK(Regressions!A25), " ", Regressions!A25)</f>
        <v>Spain</v>
      </c>
      <c r="B15" s="321">
        <f>IF(ISBLANK(Regressions!B25), " ", Regressions!B25)</f>
        <v>2011</v>
      </c>
      <c r="C15" s="326" t="str">
        <f>IF(ISBLANK(Regressions!C25), " ", Regressions!C25)</f>
        <v>National</v>
      </c>
      <c r="D15" s="322">
        <f>IF(ISBLANK(Regressions!D25), " ", Regressions!D25)</f>
        <v>6810748</v>
      </c>
      <c r="E15" s="200">
        <f>IF(ISNUMBER(Regressions!E25),ROUND(Regressions!E25, 1), NA())</f>
        <v>100</v>
      </c>
      <c r="F15" s="323">
        <f>IF(ISNUMBER(Regressions!F25),ROUND(Regressions!F25, 1), NA())</f>
        <v>100</v>
      </c>
      <c r="G15" s="222">
        <f>IF(ISNUMBER(Regressions!G25),ROUND(Regressions!G25, 1), NA())</f>
        <v>100</v>
      </c>
      <c r="H15" s="324">
        <f>IF(ISNUMBER(Regressions!H25),ROUND(Regressions!H25, 1), NA())</f>
        <v>0</v>
      </c>
      <c r="I15" s="223">
        <f>IF(ISNUMBER(Regressions!I25),ROUND(Regressions!I25, 1), NA())</f>
        <v>0</v>
      </c>
      <c r="J15" s="325">
        <f>IF(ISNUMBER(Regressions!K25),ROUND(Regressions!K25, 1), NA())</f>
        <v>100</v>
      </c>
      <c r="K15" s="323">
        <f>IF(ISNUMBER(Regressions!L25),ROUND(Regressions!L25, 1), NA())</f>
        <v>100</v>
      </c>
      <c r="L15" s="224">
        <f>IF(ISNUMBER(Regressions!M25),ROUND(Regressions!M25, 1), NA())</f>
        <v>100</v>
      </c>
      <c r="M15" s="324">
        <f>IF(ISNUMBER(Regressions!N25),ROUND(Regressions!N25, 1), NA())</f>
        <v>0</v>
      </c>
      <c r="N15" s="223">
        <f>IF(ISNUMBER(Regressions!O25),ROUND(Regressions!O25, 1), NA())</f>
        <v>0</v>
      </c>
      <c r="O15" s="325">
        <f>IF(ISNUMBER(Regressions!Q25),ROUND(Regressions!Q25, 1), NA())</f>
        <v>100</v>
      </c>
      <c r="P15" s="323">
        <f>IF(ISNUMBER(Regressions!R25),ROUND(Regressions!R25, 1), NA())</f>
        <v>100</v>
      </c>
      <c r="Q15" s="201">
        <f>IF(ISNUMBER(Regressions!S25),ROUND(Regressions!S25, 1), NA())</f>
        <v>100</v>
      </c>
      <c r="R15" s="324">
        <f>IF(ISNUMBER(Regressions!T25),ROUND(Regressions!T25, 1), NA())</f>
        <v>0</v>
      </c>
      <c r="S15" s="223">
        <f>IF(ISNUMBER(Regressions!U25),ROUND(Regressions!U25, 1), NA())</f>
        <v>0</v>
      </c>
    </row>
    <row xmlns:x14ac="http://schemas.microsoft.com/office/spreadsheetml/2009/9/ac" r="16" x14ac:dyDescent="0.2">
      <c r="A16" s="320" t="str">
        <f>IF(ISBLANK(Regressions!A26), " ", Regressions!A26)</f>
        <v>Spain</v>
      </c>
      <c r="B16" s="321">
        <f>IF(ISBLANK(Regressions!B26), " ", Regressions!B26)</f>
        <v>2012</v>
      </c>
      <c r="C16" s="326" t="str">
        <f>IF(ISBLANK(Regressions!C26), " ", Regressions!C26)</f>
        <v>National</v>
      </c>
      <c r="D16" s="322">
        <f>IF(ISBLANK(Regressions!D26), " ", Regressions!D26)</f>
        <v>6904178</v>
      </c>
      <c r="E16" s="200">
        <f>IF(ISNUMBER(Regressions!E26),ROUND(Regressions!E26, 1), NA())</f>
        <v>100</v>
      </c>
      <c r="F16" s="323">
        <f>IF(ISNUMBER(Regressions!F26),ROUND(Regressions!F26, 1), NA())</f>
        <v>100</v>
      </c>
      <c r="G16" s="222">
        <f>IF(ISNUMBER(Regressions!G26),ROUND(Regressions!G26, 1), NA())</f>
        <v>100</v>
      </c>
      <c r="H16" s="324">
        <f>IF(ISNUMBER(Regressions!H26),ROUND(Regressions!H26, 1), NA())</f>
        <v>0</v>
      </c>
      <c r="I16" s="223">
        <f>IF(ISNUMBER(Regressions!I26),ROUND(Regressions!I26, 1), NA())</f>
        <v>0</v>
      </c>
      <c r="J16" s="325">
        <f>IF(ISNUMBER(Regressions!K26),ROUND(Regressions!K26, 1), NA())</f>
        <v>100</v>
      </c>
      <c r="K16" s="323">
        <f>IF(ISNUMBER(Regressions!L26),ROUND(Regressions!L26, 1), NA())</f>
        <v>100</v>
      </c>
      <c r="L16" s="224">
        <f>IF(ISNUMBER(Regressions!M26),ROUND(Regressions!M26, 1), NA())</f>
        <v>100</v>
      </c>
      <c r="M16" s="324">
        <f>IF(ISNUMBER(Regressions!N26),ROUND(Regressions!N26, 1), NA())</f>
        <v>0</v>
      </c>
      <c r="N16" s="223">
        <f>IF(ISNUMBER(Regressions!O26),ROUND(Regressions!O26, 1), NA())</f>
        <v>0</v>
      </c>
      <c r="O16" s="325">
        <f>IF(ISNUMBER(Regressions!Q26),ROUND(Regressions!Q26, 1), NA())</f>
        <v>100</v>
      </c>
      <c r="P16" s="323">
        <f>IF(ISNUMBER(Regressions!R26),ROUND(Regressions!R26, 1), NA())</f>
        <v>100</v>
      </c>
      <c r="Q16" s="201">
        <f>IF(ISNUMBER(Regressions!S26),ROUND(Regressions!S26, 1), NA())</f>
        <v>100</v>
      </c>
      <c r="R16" s="324">
        <f>IF(ISNUMBER(Regressions!T26),ROUND(Regressions!T26, 1), NA())</f>
        <v>0</v>
      </c>
      <c r="S16" s="223">
        <f>IF(ISNUMBER(Regressions!U26),ROUND(Regressions!U26, 1), NA())</f>
        <v>0</v>
      </c>
    </row>
    <row xmlns:x14ac="http://schemas.microsoft.com/office/spreadsheetml/2009/9/ac" r="17" x14ac:dyDescent="0.2">
      <c r="A17" s="320" t="str">
        <f>IF(ISBLANK(Regressions!A27), " ", Regressions!A27)</f>
        <v>Spain</v>
      </c>
      <c r="B17" s="321">
        <f>IF(ISBLANK(Regressions!B27), " ", Regressions!B27)</f>
        <v>2013</v>
      </c>
      <c r="C17" s="326" t="str">
        <f>IF(ISBLANK(Regressions!C27), " ", Regressions!C27)</f>
        <v>National</v>
      </c>
      <c r="D17" s="322">
        <f>IF(ISBLANK(Regressions!D27), " ", Regressions!D27)</f>
        <v>6961028</v>
      </c>
      <c r="E17" s="200">
        <f>IF(ISNUMBER(Regressions!E27),ROUND(Regressions!E27, 1), NA())</f>
        <v>100</v>
      </c>
      <c r="F17" s="323">
        <f>IF(ISNUMBER(Regressions!F27),ROUND(Regressions!F27, 1), NA())</f>
        <v>100</v>
      </c>
      <c r="G17" s="222">
        <f>IF(ISNUMBER(Regressions!G27),ROUND(Regressions!G27, 1), NA())</f>
        <v>100</v>
      </c>
      <c r="H17" s="324">
        <f>IF(ISNUMBER(Regressions!H27),ROUND(Regressions!H27, 1), NA())</f>
        <v>0</v>
      </c>
      <c r="I17" s="223">
        <f>IF(ISNUMBER(Regressions!I27),ROUND(Regressions!I27, 1), NA())</f>
        <v>0</v>
      </c>
      <c r="J17" s="325">
        <f>IF(ISNUMBER(Regressions!K27),ROUND(Regressions!K27, 1), NA())</f>
        <v>100</v>
      </c>
      <c r="K17" s="323">
        <f>IF(ISNUMBER(Regressions!L27),ROUND(Regressions!L27, 1), NA())</f>
        <v>100</v>
      </c>
      <c r="L17" s="224">
        <f>IF(ISNUMBER(Regressions!M27),ROUND(Regressions!M27, 1), NA())</f>
        <v>100</v>
      </c>
      <c r="M17" s="324">
        <f>IF(ISNUMBER(Regressions!N27),ROUND(Regressions!N27, 1), NA())</f>
        <v>0</v>
      </c>
      <c r="N17" s="223">
        <f>IF(ISNUMBER(Regressions!O27),ROUND(Regressions!O27, 1), NA())</f>
        <v>0</v>
      </c>
      <c r="O17" s="325">
        <f>IF(ISNUMBER(Regressions!Q27),ROUND(Regressions!Q27, 1), NA())</f>
        <v>100</v>
      </c>
      <c r="P17" s="323">
        <f>IF(ISNUMBER(Regressions!R27),ROUND(Regressions!R27, 1), NA())</f>
        <v>100</v>
      </c>
      <c r="Q17" s="201">
        <f>IF(ISNUMBER(Regressions!S27),ROUND(Regressions!S27, 1), NA())</f>
        <v>100</v>
      </c>
      <c r="R17" s="324">
        <f>IF(ISNUMBER(Regressions!T27),ROUND(Regressions!T27, 1), NA())</f>
        <v>0</v>
      </c>
      <c r="S17" s="223">
        <f>IF(ISNUMBER(Regressions!U27),ROUND(Regressions!U27, 1), NA())</f>
        <v>0</v>
      </c>
    </row>
    <row xmlns:x14ac="http://schemas.microsoft.com/office/spreadsheetml/2009/9/ac" r="18" x14ac:dyDescent="0.2">
      <c r="A18" s="320" t="str">
        <f>IF(ISBLANK(Regressions!A28), " ", Regressions!A28)</f>
        <v>Spain</v>
      </c>
      <c r="B18" s="321">
        <f>IF(ISBLANK(Regressions!B28), " ", Regressions!B28)</f>
        <v>2014</v>
      </c>
      <c r="C18" s="326" t="str">
        <f>IF(ISBLANK(Regressions!C28), " ", Regressions!C28)</f>
        <v>National</v>
      </c>
      <c r="D18" s="322">
        <f>IF(ISBLANK(Regressions!D28), " ", Regressions!D28)</f>
        <v>6998665</v>
      </c>
      <c r="E18" s="200">
        <f>IF(ISNUMBER(Regressions!E28),ROUND(Regressions!E28, 1), NA())</f>
        <v>100</v>
      </c>
      <c r="F18" s="323">
        <f>IF(ISNUMBER(Regressions!F28),ROUND(Regressions!F28, 1), NA())</f>
        <v>100</v>
      </c>
      <c r="G18" s="222">
        <f>IF(ISNUMBER(Regressions!G28),ROUND(Regressions!G28, 1), NA())</f>
        <v>100</v>
      </c>
      <c r="H18" s="324">
        <f>IF(ISNUMBER(Regressions!H28),ROUND(Regressions!H28, 1), NA())</f>
        <v>0</v>
      </c>
      <c r="I18" s="223">
        <f>IF(ISNUMBER(Regressions!I28),ROUND(Regressions!I28, 1), NA())</f>
        <v>0</v>
      </c>
      <c r="J18" s="325">
        <f>IF(ISNUMBER(Regressions!K28),ROUND(Regressions!K28, 1), NA())</f>
        <v>100</v>
      </c>
      <c r="K18" s="323">
        <f>IF(ISNUMBER(Regressions!L28),ROUND(Regressions!L28, 1), NA())</f>
        <v>100</v>
      </c>
      <c r="L18" s="224">
        <f>IF(ISNUMBER(Regressions!M28),ROUND(Regressions!M28, 1), NA())</f>
        <v>100</v>
      </c>
      <c r="M18" s="324">
        <f>IF(ISNUMBER(Regressions!N28),ROUND(Regressions!N28, 1), NA())</f>
        <v>0</v>
      </c>
      <c r="N18" s="223">
        <f>IF(ISNUMBER(Regressions!O28),ROUND(Regressions!O28, 1), NA())</f>
        <v>0</v>
      </c>
      <c r="O18" s="325">
        <f>IF(ISNUMBER(Regressions!Q28),ROUND(Regressions!Q28, 1), NA())</f>
        <v>100</v>
      </c>
      <c r="P18" s="323">
        <f>IF(ISNUMBER(Regressions!R28),ROUND(Regressions!R28, 1), NA())</f>
        <v>100</v>
      </c>
      <c r="Q18" s="201">
        <f>IF(ISNUMBER(Regressions!S28),ROUND(Regressions!S28, 1), NA())</f>
        <v>100</v>
      </c>
      <c r="R18" s="324">
        <f>IF(ISNUMBER(Regressions!T28),ROUND(Regressions!T28, 1), NA())</f>
        <v>0</v>
      </c>
      <c r="S18" s="223">
        <f>IF(ISNUMBER(Regressions!U28),ROUND(Regressions!U28, 1), NA())</f>
        <v>0</v>
      </c>
    </row>
    <row xmlns:x14ac="http://schemas.microsoft.com/office/spreadsheetml/2009/9/ac" r="19" x14ac:dyDescent="0.2">
      <c r="A19" s="320" t="str">
        <f>IF(ISBLANK(Regressions!A29), " ", Regressions!A29)</f>
        <v>Spain</v>
      </c>
      <c r="B19" s="321">
        <f>IF(ISBLANK(Regressions!B29), " ", Regressions!B29)</f>
        <v>2015</v>
      </c>
      <c r="C19" s="326" t="str">
        <f>IF(ISBLANK(Regressions!C29), " ", Regressions!C29)</f>
        <v>National</v>
      </c>
      <c r="D19" s="322">
        <f>IF(ISBLANK(Regressions!D29), " ", Regressions!D29)</f>
        <v>7041530</v>
      </c>
      <c r="E19" s="200">
        <f>IF(ISNUMBER(Regressions!E29),ROUND(Regressions!E29, 1), NA())</f>
        <v>100</v>
      </c>
      <c r="F19" s="323">
        <f>IF(ISNUMBER(Regressions!F29),ROUND(Regressions!F29, 1), NA())</f>
        <v>100</v>
      </c>
      <c r="G19" s="222">
        <f>IF(ISNUMBER(Regressions!G29),ROUND(Regressions!G29, 1), NA())</f>
        <v>100</v>
      </c>
      <c r="H19" s="324">
        <f>IF(ISNUMBER(Regressions!H29),ROUND(Regressions!H29, 1), NA())</f>
        <v>0</v>
      </c>
      <c r="I19" s="223">
        <f>IF(ISNUMBER(Regressions!I29),ROUND(Regressions!I29, 1), NA())</f>
        <v>0</v>
      </c>
      <c r="J19" s="325">
        <f>IF(ISNUMBER(Regressions!K29),ROUND(Regressions!K29, 1), NA())</f>
        <v>100</v>
      </c>
      <c r="K19" s="323">
        <f>IF(ISNUMBER(Regressions!L29),ROUND(Regressions!L29, 1), NA())</f>
        <v>100</v>
      </c>
      <c r="L19" s="224">
        <f>IF(ISNUMBER(Regressions!M29),ROUND(Regressions!M29, 1), NA())</f>
        <v>100</v>
      </c>
      <c r="M19" s="324">
        <f>IF(ISNUMBER(Regressions!N29),ROUND(Regressions!N29, 1), NA())</f>
        <v>0</v>
      </c>
      <c r="N19" s="223">
        <f>IF(ISNUMBER(Regressions!O29),ROUND(Regressions!O29, 1), NA())</f>
        <v>0</v>
      </c>
      <c r="O19" s="325">
        <f>IF(ISNUMBER(Regressions!Q29),ROUND(Regressions!Q29, 1), NA())</f>
        <v>100</v>
      </c>
      <c r="P19" s="323">
        <f>IF(ISNUMBER(Regressions!R29),ROUND(Regressions!R29, 1), NA())</f>
        <v>100</v>
      </c>
      <c r="Q19" s="201">
        <f>IF(ISNUMBER(Regressions!S29),ROUND(Regressions!S29, 1), NA())</f>
        <v>100</v>
      </c>
      <c r="R19" s="324">
        <f>IF(ISNUMBER(Regressions!T29),ROUND(Regressions!T29, 1), NA())</f>
        <v>0</v>
      </c>
      <c r="S19" s="223">
        <f>IF(ISNUMBER(Regressions!U29),ROUND(Regressions!U29, 1), NA())</f>
        <v>0</v>
      </c>
    </row>
    <row xmlns:x14ac="http://schemas.microsoft.com/office/spreadsheetml/2009/9/ac" r="20" x14ac:dyDescent="0.2">
      <c r="A20" s="320" t="str">
        <f>IF(ISBLANK(Regressions!A30), " ", Regressions!A30)</f>
        <v>Spain</v>
      </c>
      <c r="B20" s="321">
        <f>IF(ISBLANK(Regressions!B30), " ", Regressions!B30)</f>
        <v>2016</v>
      </c>
      <c r="C20" s="326" t="str">
        <f>IF(ISBLANK(Regressions!C30), " ", Regressions!C30)</f>
        <v>National</v>
      </c>
      <c r="D20" s="322">
        <f>IF(ISBLANK(Regressions!D30), " ", Regressions!D30)</f>
        <v>7070702</v>
      </c>
      <c r="E20" s="200">
        <f>IF(ISNUMBER(Regressions!E30),ROUND(Regressions!E30, 1), NA())</f>
        <v>100</v>
      </c>
      <c r="F20" s="323">
        <f>IF(ISNUMBER(Regressions!F30),ROUND(Regressions!F30, 1), NA())</f>
        <v>100</v>
      </c>
      <c r="G20" s="222">
        <f>IF(ISNUMBER(Regressions!G30),ROUND(Regressions!G30, 1), NA())</f>
        <v>100</v>
      </c>
      <c r="H20" s="324">
        <f>IF(ISNUMBER(Regressions!H30),ROUND(Regressions!H30, 1), NA())</f>
        <v>0</v>
      </c>
      <c r="I20" s="223">
        <f>IF(ISNUMBER(Regressions!I30),ROUND(Regressions!I30, 1), NA())</f>
        <v>0</v>
      </c>
      <c r="J20" s="325">
        <f>IF(ISNUMBER(Regressions!K30),ROUND(Regressions!K30, 1), NA())</f>
        <v>100</v>
      </c>
      <c r="K20" s="323">
        <f>IF(ISNUMBER(Regressions!L30),ROUND(Regressions!L30, 1), NA())</f>
        <v>100</v>
      </c>
      <c r="L20" s="224">
        <f>IF(ISNUMBER(Regressions!M30),ROUND(Regressions!M30, 1), NA())</f>
        <v>100</v>
      </c>
      <c r="M20" s="324">
        <f>IF(ISNUMBER(Regressions!N30),ROUND(Regressions!N30, 1), NA())</f>
        <v>0</v>
      </c>
      <c r="N20" s="223">
        <f>IF(ISNUMBER(Regressions!O30),ROUND(Regressions!O30, 1), NA())</f>
        <v>0</v>
      </c>
      <c r="O20" s="325">
        <f>IF(ISNUMBER(Regressions!Q30),ROUND(Regressions!Q30, 1), NA())</f>
        <v>100</v>
      </c>
      <c r="P20" s="323">
        <f>IF(ISNUMBER(Regressions!R30),ROUND(Regressions!R30, 1), NA())</f>
        <v>100</v>
      </c>
      <c r="Q20" s="201">
        <f>IF(ISNUMBER(Regressions!S30),ROUND(Regressions!S30, 1), NA())</f>
        <v>100</v>
      </c>
      <c r="R20" s="324">
        <f>IF(ISNUMBER(Regressions!T30),ROUND(Regressions!T30, 1), NA())</f>
        <v>0</v>
      </c>
      <c r="S20" s="223">
        <f>IF(ISNUMBER(Regressions!U30),ROUND(Regressions!U30, 1), NA())</f>
        <v>0</v>
      </c>
    </row>
    <row xmlns:x14ac="http://schemas.microsoft.com/office/spreadsheetml/2009/9/ac" r="21" x14ac:dyDescent="0.2">
      <c r="A21" s="320" t="str">
        <f>IF(ISBLANK(Regressions!A31), " ", Regressions!A31)</f>
        <v>Spain</v>
      </c>
      <c r="B21" s="321">
        <f>IF(ISBLANK(Regressions!B31), " ", Regressions!B31)</f>
        <v>2017</v>
      </c>
      <c r="C21" s="326" t="str">
        <f>IF(ISBLANK(Regressions!C31), " ", Regressions!C31)</f>
        <v>National</v>
      </c>
      <c r="D21" s="322">
        <f>IF(ISBLANK(Regressions!D31), " ", Regressions!D31)</f>
        <v>7091567</v>
      </c>
      <c r="E21" s="200">
        <f>IF(ISNUMBER(Regressions!E31),ROUND(Regressions!E31, 1), NA())</f>
        <v>100</v>
      </c>
      <c r="F21" s="323">
        <f>IF(ISNUMBER(Regressions!F31),ROUND(Regressions!F31, 1), NA())</f>
        <v>100</v>
      </c>
      <c r="G21" s="222">
        <f>IF(ISNUMBER(Regressions!G31),ROUND(Regressions!G31, 1), NA())</f>
        <v>100</v>
      </c>
      <c r="H21" s="324">
        <f>IF(ISNUMBER(Regressions!H31),ROUND(Regressions!H31, 1), NA())</f>
        <v>0</v>
      </c>
      <c r="I21" s="223">
        <f>IF(ISNUMBER(Regressions!I31),ROUND(Regressions!I31, 1), NA())</f>
        <v>0</v>
      </c>
      <c r="J21" s="325">
        <f>IF(ISNUMBER(Regressions!K31),ROUND(Regressions!K31, 1), NA())</f>
        <v>100</v>
      </c>
      <c r="K21" s="323">
        <f>IF(ISNUMBER(Regressions!L31),ROUND(Regressions!L31, 1), NA())</f>
        <v>100</v>
      </c>
      <c r="L21" s="224">
        <f>IF(ISNUMBER(Regressions!M31),ROUND(Regressions!M31, 1), NA())</f>
        <v>100</v>
      </c>
      <c r="M21" s="324">
        <f>IF(ISNUMBER(Regressions!N31),ROUND(Regressions!N31, 1), NA())</f>
        <v>0</v>
      </c>
      <c r="N21" s="223">
        <f>IF(ISNUMBER(Regressions!O31),ROUND(Regressions!O31, 1), NA())</f>
        <v>0</v>
      </c>
      <c r="O21" s="325">
        <f>IF(ISNUMBER(Regressions!Q31),ROUND(Regressions!Q31, 1), NA())</f>
        <v>100</v>
      </c>
      <c r="P21" s="323">
        <f>IF(ISNUMBER(Regressions!R31),ROUND(Regressions!R31, 1), NA())</f>
        <v>100</v>
      </c>
      <c r="Q21" s="201">
        <f>IF(ISNUMBER(Regressions!S31),ROUND(Regressions!S31, 1), NA())</f>
        <v>100</v>
      </c>
      <c r="R21" s="324">
        <f>IF(ISNUMBER(Regressions!T31),ROUND(Regressions!T31, 1), NA())</f>
        <v>0</v>
      </c>
      <c r="S21" s="223">
        <f>IF(ISNUMBER(Regressions!U31),ROUND(Regressions!U31, 1), NA())</f>
        <v>0</v>
      </c>
    </row>
    <row xmlns:x14ac="http://schemas.microsoft.com/office/spreadsheetml/2009/9/ac" r="22" x14ac:dyDescent="0.2">
      <c r="A22" s="320" t="str">
        <f>IF(ISBLANK(Regressions!A32), " ", Regressions!A32)</f>
        <v>Spain</v>
      </c>
      <c r="B22" s="321">
        <f>IF(ISBLANK(Regressions!B32), " ", Regressions!B32)</f>
        <v>2018</v>
      </c>
      <c r="C22" s="326" t="str">
        <f>IF(ISBLANK(Regressions!C32), " ", Regressions!C32)</f>
        <v>National</v>
      </c>
      <c r="D22" s="322">
        <f>IF(ISBLANK(Regressions!D32), " ", Regressions!D32)</f>
        <v>7115044</v>
      </c>
      <c r="E22" s="200">
        <f>IF(ISNUMBER(Regressions!E32),ROUND(Regressions!E32, 1), NA())</f>
        <v>100</v>
      </c>
      <c r="F22" s="323">
        <f>IF(ISNUMBER(Regressions!F32),ROUND(Regressions!F32, 1), NA())</f>
        <v>100</v>
      </c>
      <c r="G22" s="222">
        <f>IF(ISNUMBER(Regressions!G32),ROUND(Regressions!G32, 1), NA())</f>
        <v>100</v>
      </c>
      <c r="H22" s="324">
        <f>IF(ISNUMBER(Regressions!H32),ROUND(Regressions!H32, 1), NA())</f>
        <v>0</v>
      </c>
      <c r="I22" s="223">
        <f>IF(ISNUMBER(Regressions!I32),ROUND(Regressions!I32, 1), NA())</f>
        <v>0</v>
      </c>
      <c r="J22" s="325">
        <f>IF(ISNUMBER(Regressions!K32),ROUND(Regressions!K32, 1), NA())</f>
        <v>100</v>
      </c>
      <c r="K22" s="323">
        <f>IF(ISNUMBER(Regressions!L32),ROUND(Regressions!L32, 1), NA())</f>
        <v>100</v>
      </c>
      <c r="L22" s="224">
        <f>IF(ISNUMBER(Regressions!M32),ROUND(Regressions!M32, 1), NA())</f>
        <v>100</v>
      </c>
      <c r="M22" s="324">
        <f>IF(ISNUMBER(Regressions!N32),ROUND(Regressions!N32, 1), NA())</f>
        <v>0</v>
      </c>
      <c r="N22" s="223">
        <f>IF(ISNUMBER(Regressions!O32),ROUND(Regressions!O32, 1), NA())</f>
        <v>0</v>
      </c>
      <c r="O22" s="325">
        <f>IF(ISNUMBER(Regressions!Q32),ROUND(Regressions!Q32, 1), NA())</f>
        <v>100</v>
      </c>
      <c r="P22" s="323">
        <f>IF(ISNUMBER(Regressions!R32),ROUND(Regressions!R32, 1), NA())</f>
        <v>100</v>
      </c>
      <c r="Q22" s="201">
        <f>IF(ISNUMBER(Regressions!S32),ROUND(Regressions!S32, 1), NA())</f>
        <v>100</v>
      </c>
      <c r="R22" s="324">
        <f>IF(ISNUMBER(Regressions!T32),ROUND(Regressions!T32, 1), NA())</f>
        <v>0</v>
      </c>
      <c r="S22" s="223">
        <f>IF(ISNUMBER(Regressions!U32),ROUND(Regressions!U32, 1), NA())</f>
        <v>0</v>
      </c>
    </row>
    <row xmlns:x14ac="http://schemas.microsoft.com/office/spreadsheetml/2009/9/ac" r="23" x14ac:dyDescent="0.2">
      <c r="A23" s="320" t="str">
        <f>IF(ISBLANK(Regressions!A33), " ", Regressions!A33)</f>
        <v>Spain</v>
      </c>
      <c r="B23" s="321">
        <f>IF(ISBLANK(Regressions!B33), " ", Regressions!B33)</f>
        <v>2019</v>
      </c>
      <c r="C23" s="326" t="str">
        <f>IF(ISBLANK(Regressions!C33), " ", Regressions!C33)</f>
        <v>National</v>
      </c>
      <c r="D23" s="322">
        <f>IF(ISBLANK(Regressions!D33), " ", Regressions!D33)</f>
        <v>7143998</v>
      </c>
      <c r="E23" s="200">
        <f>IF(ISNUMBER(Regressions!E33),ROUND(Regressions!E33, 1), NA())</f>
        <v>100</v>
      </c>
      <c r="F23" s="323">
        <f>IF(ISNUMBER(Regressions!F33),ROUND(Regressions!F33, 1), NA())</f>
        <v>100</v>
      </c>
      <c r="G23" s="222">
        <f>IF(ISNUMBER(Regressions!G33),ROUND(Regressions!G33, 1), NA())</f>
        <v>100</v>
      </c>
      <c r="H23" s="324">
        <f>IF(ISNUMBER(Regressions!H33),ROUND(Regressions!H33, 1), NA())</f>
        <v>0</v>
      </c>
      <c r="I23" s="223">
        <f>IF(ISNUMBER(Regressions!I33),ROUND(Regressions!I33, 1), NA())</f>
        <v>0</v>
      </c>
      <c r="J23" s="325">
        <f>IF(ISNUMBER(Regressions!K33),ROUND(Regressions!K33, 1), NA())</f>
        <v>100</v>
      </c>
      <c r="K23" s="323">
        <f>IF(ISNUMBER(Regressions!L33),ROUND(Regressions!L33, 1), NA())</f>
        <v>100</v>
      </c>
      <c r="L23" s="224">
        <f>IF(ISNUMBER(Regressions!M33),ROUND(Regressions!M33, 1), NA())</f>
        <v>100</v>
      </c>
      <c r="M23" s="324">
        <f>IF(ISNUMBER(Regressions!N33),ROUND(Regressions!N33, 1), NA())</f>
        <v>0</v>
      </c>
      <c r="N23" s="223">
        <f>IF(ISNUMBER(Regressions!O33),ROUND(Regressions!O33, 1), NA())</f>
        <v>0</v>
      </c>
      <c r="O23" s="325">
        <f>IF(ISNUMBER(Regressions!Q33),ROUND(Regressions!Q33, 1), NA())</f>
        <v>100</v>
      </c>
      <c r="P23" s="323">
        <f>IF(ISNUMBER(Regressions!R33),ROUND(Regressions!R33, 1), NA())</f>
        <v>100</v>
      </c>
      <c r="Q23" s="201">
        <f>IF(ISNUMBER(Regressions!S33),ROUND(Regressions!S33, 1), NA())</f>
        <v>100</v>
      </c>
      <c r="R23" s="324">
        <f>IF(ISNUMBER(Regressions!T33),ROUND(Regressions!T33, 1), NA())</f>
        <v>0</v>
      </c>
      <c r="S23" s="223">
        <f>IF(ISNUMBER(Regressions!U33),ROUND(Regressions!U33, 1), NA())</f>
        <v>0</v>
      </c>
    </row>
    <row xmlns:x14ac="http://schemas.microsoft.com/office/spreadsheetml/2009/9/ac" r="24" x14ac:dyDescent="0.2">
      <c r="A24" s="320" t="str">
        <f>IF(ISBLANK(Regressions!A34), " ", Regressions!A34)</f>
        <v>Spain</v>
      </c>
      <c r="B24" s="321">
        <f>IF(ISBLANK(Regressions!B34), " ", Regressions!B34)</f>
        <v>2020</v>
      </c>
      <c r="C24" s="326" t="str">
        <f>IF(ISBLANK(Regressions!C34), " ", Regressions!C34)</f>
        <v>National</v>
      </c>
      <c r="D24" s="322">
        <f>IF(ISBLANK(Regressions!D34), " ", Regressions!D34)</f>
        <v>7182310</v>
      </c>
      <c r="E24" s="200">
        <f>IF(ISNUMBER(Regressions!E34),ROUND(Regressions!E34, 1), NA())</f>
        <v>100</v>
      </c>
      <c r="F24" s="323">
        <f>IF(ISNUMBER(Regressions!F34),ROUND(Regressions!F34, 1), NA())</f>
        <v>100</v>
      </c>
      <c r="G24" s="222">
        <f>IF(ISNUMBER(Regressions!G34),ROUND(Regressions!G34, 1), NA())</f>
        <v>100</v>
      </c>
      <c r="H24" s="324">
        <f>IF(ISNUMBER(Regressions!H34),ROUND(Regressions!H34, 1), NA())</f>
        <v>0</v>
      </c>
      <c r="I24" s="223">
        <f>IF(ISNUMBER(Regressions!I34),ROUND(Regressions!I34, 1), NA())</f>
        <v>0</v>
      </c>
      <c r="J24" s="325">
        <f>IF(ISNUMBER(Regressions!K34),ROUND(Regressions!K34, 1), NA())</f>
        <v>100</v>
      </c>
      <c r="K24" s="323">
        <f>IF(ISNUMBER(Regressions!L34),ROUND(Regressions!L34, 1), NA())</f>
        <v>100</v>
      </c>
      <c r="L24" s="224">
        <f>IF(ISNUMBER(Regressions!M34),ROUND(Regressions!M34, 1), NA())</f>
        <v>100</v>
      </c>
      <c r="M24" s="324">
        <f>IF(ISNUMBER(Regressions!N34),ROUND(Regressions!N34, 1), NA())</f>
        <v>0</v>
      </c>
      <c r="N24" s="223">
        <f>IF(ISNUMBER(Regressions!O34),ROUND(Regressions!O34, 1), NA())</f>
        <v>0</v>
      </c>
      <c r="O24" s="325">
        <f>IF(ISNUMBER(Regressions!Q34),ROUND(Regressions!Q34, 1), NA())</f>
        <v>100</v>
      </c>
      <c r="P24" s="323">
        <f>IF(ISNUMBER(Regressions!R34),ROUND(Regressions!R34, 1), NA())</f>
        <v>100</v>
      </c>
      <c r="Q24" s="201">
        <f>IF(ISNUMBER(Regressions!S34),ROUND(Regressions!S34, 1), NA())</f>
        <v>100</v>
      </c>
      <c r="R24" s="324">
        <f>IF(ISNUMBER(Regressions!T34),ROUND(Regressions!T34, 1), NA())</f>
        <v>0</v>
      </c>
      <c r="S24" s="223">
        <f>IF(ISNUMBER(Regressions!U34),ROUND(Regressions!U34, 1), NA())</f>
        <v>0</v>
      </c>
    </row>
    <row xmlns:x14ac="http://schemas.microsoft.com/office/spreadsheetml/2009/9/ac" r="25" x14ac:dyDescent="0.2">
      <c r="A25" s="371" t="str">
        <f>IF(ISBLANK(Regressions!A35), " ", Regressions!A35)</f>
        <v>Spain</v>
      </c>
      <c r="B25" s="372">
        <f>IF(ISBLANK(Regressions!B35), " ", Regressions!B35)</f>
        <v>2021</v>
      </c>
      <c r="C25" s="373" t="str">
        <f>IF(ISBLANK(Regressions!C35), " ", Regressions!C35)</f>
        <v>National</v>
      </c>
      <c r="D25" s="374">
        <f>IF(ISBLANK(Regressions!D35), " ", Regressions!D35)</f>
        <v>7155719</v>
      </c>
      <c r="E25" s="377">
        <f>IF(ISNUMBER(Regressions!E35),ROUND(Regressions!E35, 1), NA())</f>
        <v>100</v>
      </c>
      <c r="F25" s="375">
        <f>IF(ISNUMBER(Regressions!F35),ROUND(Regressions!F35, 1), NA())</f>
        <v>100</v>
      </c>
      <c r="G25" s="378">
        <f>IF(ISNUMBER(Regressions!G35),ROUND(Regressions!G35, 1), NA())</f>
        <v>100</v>
      </c>
      <c r="H25" s="376">
        <f>IF(ISNUMBER(Regressions!H35),ROUND(Regressions!H35, 1), NA())</f>
        <v>0</v>
      </c>
      <c r="I25" s="379">
        <f>IF(ISNUMBER(Regressions!I35),ROUND(Regressions!I35, 1), NA())</f>
        <v>0</v>
      </c>
      <c r="J25" s="377">
        <f>IF(ISNUMBER(Regressions!K35),ROUND(Regressions!K35, 1), NA())</f>
        <v>100</v>
      </c>
      <c r="K25" s="375">
        <f>IF(ISNUMBER(Regressions!L35),ROUND(Regressions!L35, 1), NA())</f>
        <v>100</v>
      </c>
      <c r="L25" s="380">
        <f>IF(ISNUMBER(Regressions!M35),ROUND(Regressions!M35, 1), NA())</f>
        <v>100</v>
      </c>
      <c r="M25" s="376">
        <f>IF(ISNUMBER(Regressions!N35),ROUND(Regressions!N35, 1), NA())</f>
        <v>0</v>
      </c>
      <c r="N25" s="379">
        <f>IF(ISNUMBER(Regressions!O35),ROUND(Regressions!O35, 1), NA())</f>
        <v>0</v>
      </c>
      <c r="O25" s="377">
        <f>IF(ISNUMBER(Regressions!Q35),ROUND(Regressions!Q35, 1), NA())</f>
        <v>100</v>
      </c>
      <c r="P25" s="375">
        <f>IF(ISNUMBER(Regressions!R35),ROUND(Regressions!R35, 1), NA())</f>
        <v>100</v>
      </c>
      <c r="Q25" s="381">
        <f>IF(ISNUMBER(Regressions!S35),ROUND(Regressions!S35, 1), NA())</f>
        <v>100</v>
      </c>
      <c r="R25" s="376">
        <f>IF(ISNUMBER(Regressions!T35),ROUND(Regressions!T35, 1), NA())</f>
        <v>0</v>
      </c>
      <c r="S25" s="379">
        <f>IF(ISNUMBER(Regressions!U35),ROUND(Regressions!U35, 1), NA())</f>
        <v>0</v>
      </c>
      <c r="T25" s="370"/>
      <c r="U25" s="370"/>
      <c r="V25" s="370"/>
      <c r="W25" s="370"/>
      <c r="X25" s="370"/>
      <c r="Y25" s="370"/>
      <c r="Z25" s="370"/>
      <c r="AA25" s="370"/>
      <c r="AB25" s="370"/>
      <c r="AC25" s="370"/>
    </row>
    <row xmlns:x14ac="http://schemas.microsoft.com/office/spreadsheetml/2009/9/ac" r="26" x14ac:dyDescent="0.2">
      <c r="A26" s="320" t="str">
        <f>IF(ISBLANK(Regressions!A36), " ", Regressions!A36)</f>
        <v>Spain</v>
      </c>
      <c r="B26" s="321">
        <f>IF(ISBLANK(Regressions!B36), " ", Regressions!B36)</f>
        <v>2022</v>
      </c>
      <c r="C26" s="326" t="str">
        <f>IF(ISBLANK(Regressions!C36), " ", Regressions!C36)</f>
        <v>National</v>
      </c>
      <c r="D26" s="322">
        <f>IF(ISBLANK(Regressions!D36), " ", Regressions!D36)</f>
        <v>7088543</v>
      </c>
      <c r="E26" s="200">
        <f>IF(ISNUMBER(Regressions!E36),ROUND(Regressions!E36, 1), NA())</f>
        <v>100</v>
      </c>
      <c r="F26" s="323">
        <f>IF(ISNUMBER(Regressions!F36),ROUND(Regressions!F36, 1), NA())</f>
        <v>100</v>
      </c>
      <c r="G26" s="222">
        <f>IF(ISNUMBER(Regressions!G36),ROUND(Regressions!G36, 1), NA())</f>
        <v>100</v>
      </c>
      <c r="H26" s="324">
        <f>IF(ISNUMBER(Regressions!H36),ROUND(Regressions!H36, 1), NA())</f>
        <v>0</v>
      </c>
      <c r="I26" s="223">
        <f>IF(ISNUMBER(Regressions!I36),ROUND(Regressions!I36, 1), NA())</f>
        <v>0</v>
      </c>
      <c r="J26" s="325">
        <f>IF(ISNUMBER(Regressions!K36),ROUND(Regressions!K36, 1), NA())</f>
        <v>100</v>
      </c>
      <c r="K26" s="323">
        <f>IF(ISNUMBER(Regressions!L36),ROUND(Regressions!L36, 1), NA())</f>
        <v>100</v>
      </c>
      <c r="L26" s="224">
        <f>IF(ISNUMBER(Regressions!M36),ROUND(Regressions!M36, 1), NA())</f>
        <v>100</v>
      </c>
      <c r="M26" s="324">
        <f>IF(ISNUMBER(Regressions!N36),ROUND(Regressions!N36, 1), NA())</f>
        <v>0</v>
      </c>
      <c r="N26" s="223">
        <f>IF(ISNUMBER(Regressions!O36),ROUND(Regressions!O36, 1), NA())</f>
        <v>0</v>
      </c>
      <c r="O26" s="325">
        <f>IF(ISNUMBER(Regressions!Q36),ROUND(Regressions!Q36, 1), NA())</f>
        <v>100</v>
      </c>
      <c r="P26" s="323">
        <f>IF(ISNUMBER(Regressions!R36),ROUND(Regressions!R36, 1), NA())</f>
        <v>100</v>
      </c>
      <c r="Q26" s="201">
        <f>IF(ISNUMBER(Regressions!S36),ROUND(Regressions!S36, 1), NA())</f>
        <v>100</v>
      </c>
      <c r="R26" s="324">
        <f>IF(ISNUMBER(Regressions!T36),ROUND(Regressions!T36, 1), NA())</f>
        <v>0</v>
      </c>
      <c r="S26" s="223">
        <f>IF(ISNUMBER(Regressions!U36),ROUND(Regressions!U36, 1), NA())</f>
        <v>0</v>
      </c>
    </row>
    <row xmlns:x14ac="http://schemas.microsoft.com/office/spreadsheetml/2009/9/ac" r="27" x14ac:dyDescent="0.2">
      <c r="A27" s="327" t="str">
        <f>IF(ISBLANK(Regressions!A37), " ", Regressions!A37)</f>
        <v>Spain</v>
      </c>
      <c r="B27" s="328">
        <f>IF(ISBLANK(Regressions!B37), " ", Regressions!B37)</f>
        <v>2023</v>
      </c>
      <c r="C27" s="329" t="str">
        <f>IF(ISBLANK(Regressions!C37), " ", Regressions!C37)</f>
        <v>National</v>
      </c>
      <c r="D27" s="330">
        <f>IF(ISBLANK(Regressions!D37), " ", Regressions!D37)</f>
        <v>6951445</v>
      </c>
      <c r="E27" s="331">
        <f>IF(ISNUMBER(Regressions!E37),ROUND(Regressions!E37, 1), NA())</f>
        <v>100</v>
      </c>
      <c r="F27" s="332">
        <f>IF(ISNUMBER(Regressions!F37),ROUND(Regressions!F37, 1), NA())</f>
        <v>100</v>
      </c>
      <c r="G27" s="333">
        <f>IF(ISNUMBER(Regressions!G37),ROUND(Regressions!G37, 1), NA())</f>
        <v>100</v>
      </c>
      <c r="H27" s="334">
        <f>IF(ISNUMBER(Regressions!H37),ROUND(Regressions!H37, 1), NA())</f>
        <v>0</v>
      </c>
      <c r="I27" s="335">
        <f>IF(ISNUMBER(Regressions!I37),ROUND(Regressions!I37, 1), NA())</f>
        <v>0</v>
      </c>
      <c r="J27" s="336">
        <f>IF(ISNUMBER(Regressions!K37),ROUND(Regressions!K37, 1), NA())</f>
        <v>100</v>
      </c>
      <c r="K27" s="332">
        <f>IF(ISNUMBER(Regressions!L37),ROUND(Regressions!L37, 1), NA())</f>
        <v>100</v>
      </c>
      <c r="L27" s="337">
        <f>IF(ISNUMBER(Regressions!M37),ROUND(Regressions!M37, 1), NA())</f>
        <v>100</v>
      </c>
      <c r="M27" s="334">
        <f>IF(ISNUMBER(Regressions!N37),ROUND(Regressions!N37, 1), NA())</f>
        <v>0</v>
      </c>
      <c r="N27" s="335">
        <f>IF(ISNUMBER(Regressions!O37),ROUND(Regressions!O37, 1), NA())</f>
        <v>0</v>
      </c>
      <c r="O27" s="336">
        <f>IF(ISNUMBER(Regressions!Q37),ROUND(Regressions!Q37, 1), NA())</f>
        <v>100</v>
      </c>
      <c r="P27" s="332">
        <f>IF(ISNUMBER(Regressions!R37),ROUND(Regressions!R37, 1), NA())</f>
        <v>100</v>
      </c>
      <c r="Q27" s="338">
        <f>IF(ISNUMBER(Regressions!S37),ROUND(Regressions!S37, 1), NA())</f>
        <v>100</v>
      </c>
      <c r="R27" s="334">
        <f>IF(ISNUMBER(Regressions!T37),ROUND(Regressions!T37, 1), NA())</f>
        <v>0</v>
      </c>
      <c r="S27" s="335">
        <f>IF(ISNUMBER(Regressions!U37),ROUND(Regressions!U37, 1), NA())</f>
        <v>0</v>
      </c>
    </row>
    <row xmlns:x14ac="http://schemas.microsoft.com/office/spreadsheetml/2009/9/ac" r="28" hidden="true" x14ac:dyDescent="0.2">
      <c r="A28" s="320" t="str">
        <f>IF(ISBLANK(Regressions!A38), " ", Regressions!A38)</f>
        <v>Spain</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Spain</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Spain</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Spain</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Spain</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Spain</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Spain</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Spain</v>
      </c>
      <c r="B35" s="321">
        <f>IF(ISBLANK(Regressions!B45), " ", Regressions!B45)</f>
        <v>2000</v>
      </c>
      <c r="C35" s="326" t="str">
        <f>IF(ISBLANK(Regressions!C45), " ", Regressions!C45)</f>
        <v>Urban</v>
      </c>
      <c r="D35" s="322">
        <f>IF(ISBLANK(Regressions!D45), " ", Regressions!D45)</f>
        <v>4881256.1432128912</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Spain</v>
      </c>
      <c r="B36" s="321">
        <f>IF(ISBLANK(Regressions!B46), " ", Regressions!B46)</f>
        <v>2001</v>
      </c>
      <c r="C36" s="326" t="str">
        <f>IF(ISBLANK(Regressions!C46), " ", Regressions!C46)</f>
        <v>Urban</v>
      </c>
      <c r="D36" s="322">
        <f>IF(ISBLANK(Regressions!D46), " ", Regressions!D46)</f>
        <v>4775541.844763184</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Spain</v>
      </c>
      <c r="B37" s="321">
        <f>IF(ISBLANK(Regressions!B47), " ", Regressions!B47)</f>
        <v>2002</v>
      </c>
      <c r="C37" s="326" t="str">
        <f>IF(ISBLANK(Regressions!C47), " ", Regressions!C47)</f>
        <v>Urban</v>
      </c>
      <c r="D37" s="322">
        <f>IF(ISBLANK(Regressions!D47), " ", Regressions!D47)</f>
        <v>4719819.0156291202</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Spain</v>
      </c>
      <c r="B38" s="321">
        <f>IF(ISBLANK(Regressions!B48), " ", Regressions!B48)</f>
        <v>2003</v>
      </c>
      <c r="C38" s="326" t="str">
        <f>IF(ISBLANK(Regressions!C48), " ", Regressions!C48)</f>
        <v>Urban</v>
      </c>
      <c r="D38" s="322">
        <f>IF(ISBLANK(Regressions!D48), " ", Regressions!D48)</f>
        <v>4752093.6855445867</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Spain</v>
      </c>
      <c r="B39" s="321">
        <f>IF(ISBLANK(Regressions!B49), " ", Regressions!B49)</f>
        <v>2004</v>
      </c>
      <c r="C39" s="326" t="str">
        <f>IF(ISBLANK(Regressions!C49), " ", Regressions!C49)</f>
        <v>Urban</v>
      </c>
      <c r="D39" s="322">
        <f>IF(ISBLANK(Regressions!D49), " ", Regressions!D49)</f>
        <v>4801261.3049044805</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Spain</v>
      </c>
      <c r="B40" s="321">
        <f>IF(ISBLANK(Regressions!B50), " ", Regressions!B50)</f>
        <v>2005</v>
      </c>
      <c r="C40" s="326" t="str">
        <f>IF(ISBLANK(Regressions!C50), " ", Regressions!C50)</f>
        <v>Urban</v>
      </c>
      <c r="D40" s="322">
        <f>IF(ISBLANK(Regressions!D50), " ", Regressions!D50)</f>
        <v>4853358.0470819091</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Spain</v>
      </c>
      <c r="B41" s="321">
        <f>IF(ISBLANK(Regressions!B51), " ", Regressions!B51)</f>
        <v>2006</v>
      </c>
      <c r="C41" s="326" t="str">
        <f>IF(ISBLANK(Regressions!C51), " ", Regressions!C51)</f>
        <v>Urban</v>
      </c>
      <c r="D41" s="322">
        <f>IF(ISBLANK(Regressions!D51), " ", Regressions!D51)</f>
        <v>4918475.2553979494</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Spain</v>
      </c>
      <c r="B42" s="321">
        <f>IF(ISBLANK(Regressions!B52), " ", Regressions!B52)</f>
        <v>2007</v>
      </c>
      <c r="C42" s="326" t="str">
        <f>IF(ISBLANK(Regressions!C52), " ", Regressions!C52)</f>
        <v>Urban</v>
      </c>
      <c r="D42" s="322">
        <f>IF(ISBLANK(Regressions!D52), " ", Regressions!D52)</f>
        <v>5010824.0729067232</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Spain</v>
      </c>
      <c r="B43" s="321">
        <f>IF(ISBLANK(Regressions!B53), " ", Regressions!B53)</f>
        <v>2008</v>
      </c>
      <c r="C43" s="326" t="str">
        <f>IF(ISBLANK(Regressions!C53), " ", Regressions!C53)</f>
        <v>Urban</v>
      </c>
      <c r="D43" s="322">
        <f>IF(ISBLANK(Regressions!D53), " ", Regressions!D53)</f>
        <v>5125325.6948783873</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Spain</v>
      </c>
      <c r="B44" s="321">
        <f>IF(ISBLANK(Regressions!B54), " ", Regressions!B54)</f>
        <v>2009</v>
      </c>
      <c r="C44" s="326" t="str">
        <f>IF(ISBLANK(Regressions!C54), " ", Regressions!C54)</f>
        <v>Urban</v>
      </c>
      <c r="D44" s="322">
        <f>IF(ISBLANK(Regressions!D54), " ", Regressions!D54)</f>
        <v>5221086.8076818846</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Spain</v>
      </c>
      <c r="B45" s="321">
        <f>IF(ISBLANK(Regressions!B55), " ", Regressions!B55)</f>
        <v>2010</v>
      </c>
      <c r="C45" s="326" t="str">
        <f>IF(ISBLANK(Regressions!C55), " ", Regressions!C55)</f>
        <v>Urban</v>
      </c>
      <c r="D45" s="322">
        <f>IF(ISBLANK(Regressions!D55), " ", Regressions!D55)</f>
        <v>5293796.5185394287</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Spain</v>
      </c>
      <c r="B46" s="321">
        <f>IF(ISBLANK(Regressions!B56), " ", Regressions!B56)</f>
        <v>2011</v>
      </c>
      <c r="C46" s="326" t="str">
        <f>IF(ISBLANK(Regressions!C56), " ", Regressions!C56)</f>
        <v>Urban</v>
      </c>
      <c r="D46" s="322">
        <f>IF(ISBLANK(Regressions!D56), " ", Regressions!D56)</f>
        <v>5358219.5370938117</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Spain</v>
      </c>
      <c r="B47" s="321">
        <f>IF(ISBLANK(Regressions!B57), " ", Regressions!B57)</f>
        <v>2012</v>
      </c>
      <c r="C47" s="326" t="str">
        <f>IF(ISBLANK(Regressions!C57), " ", Regressions!C57)</f>
        <v>Urban</v>
      </c>
      <c r="D47" s="322">
        <f>IF(ISBLANK(Regressions!D57), " ", Regressions!D57)</f>
        <v>5447534.5550578302</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Spain</v>
      </c>
      <c r="B48" s="321">
        <f>IF(ISBLANK(Regressions!B58), " ", Regressions!B58)</f>
        <v>2013</v>
      </c>
      <c r="C48" s="326" t="str">
        <f>IF(ISBLANK(Regressions!C58), " ", Regressions!C58)</f>
        <v>Urban</v>
      </c>
      <c r="D48" s="322">
        <f>IF(ISBLANK(Regressions!D58), " ", Regressions!D58)</f>
        <v>5508470.5124197388</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Spain</v>
      </c>
      <c r="B49" s="321">
        <f>IF(ISBLANK(Regressions!B59), " ", Regressions!B59)</f>
        <v>2014</v>
      </c>
      <c r="C49" s="326" t="str">
        <f>IF(ISBLANK(Regressions!C59), " ", Regressions!C59)</f>
        <v>Urban</v>
      </c>
      <c r="D49" s="322">
        <f>IF(ISBLANK(Regressions!D59), " ", Regressions!D59)</f>
        <v>5554560.2759475708</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Spain</v>
      </c>
      <c r="B50" s="321">
        <f>IF(ISBLANK(Regressions!B60), " ", Regressions!B60)</f>
        <v>2015</v>
      </c>
      <c r="C50" s="326" t="str">
        <f>IF(ISBLANK(Regressions!C60), " ", Regressions!C60)</f>
        <v>Urban</v>
      </c>
      <c r="D50" s="322">
        <f>IF(ISBLANK(Regressions!D60), " ", Regressions!D60)</f>
        <v>5605198.5257942192</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Spain</v>
      </c>
      <c r="B51" s="321">
        <f>IF(ISBLANK(Regressions!B61), " ", Regressions!B61)</f>
        <v>2016</v>
      </c>
      <c r="C51" s="326" t="str">
        <f>IF(ISBLANK(Regressions!C61), " ", Regressions!C61)</f>
        <v>Urban</v>
      </c>
      <c r="D51" s="322">
        <f>IF(ISBLANK(Regressions!D61), " ", Regressions!D61)</f>
        <v>5645248.2178631593</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Spain</v>
      </c>
      <c r="B52" s="321">
        <f>IF(ISBLANK(Regressions!B62), " ", Regressions!B62)</f>
        <v>2017</v>
      </c>
      <c r="C52" s="326" t="str">
        <f>IF(ISBLANK(Regressions!C62), " ", Regressions!C62)</f>
        <v>Urban</v>
      </c>
      <c r="D52" s="322">
        <f>IF(ISBLANK(Regressions!D62), " ", Regressions!D62)</f>
        <v>5678926.9834504696</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Spain</v>
      </c>
      <c r="B53" s="321">
        <f>IF(ISBLANK(Regressions!B63), " ", Regressions!B63)</f>
        <v>2018</v>
      </c>
      <c r="C53" s="326" t="str">
        <f>IF(ISBLANK(Regressions!C63), " ", Regressions!C63)</f>
        <v>Urban</v>
      </c>
      <c r="D53" s="322">
        <f>IF(ISBLANK(Regressions!D63), " ", Regressions!D63)</f>
        <v>5714874.4304425046</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Spain</v>
      </c>
      <c r="B54" s="321">
        <f>IF(ISBLANK(Regressions!B64), " ", Regressions!B64)</f>
        <v>2019</v>
      </c>
      <c r="C54" s="326" t="str">
        <f>IF(ISBLANK(Regressions!C64), " ", Regressions!C64)</f>
        <v>Urban</v>
      </c>
      <c r="D54" s="322">
        <f>IF(ISBLANK(Regressions!D64), " ", Regressions!D64)</f>
        <v>5755562.1631140141</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Spain</v>
      </c>
      <c r="B55" s="321">
        <f>IF(ISBLANK(Regressions!B65), " ", Regressions!B65)</f>
        <v>2020</v>
      </c>
      <c r="C55" s="326" t="str">
        <f>IF(ISBLANK(Regressions!C65), " ", Regressions!C65)</f>
        <v>Urban</v>
      </c>
      <c r="D55" s="322">
        <f>IF(ISBLANK(Regressions!D65), " ", Regressions!D65)</f>
        <v>5804024.5356506351</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1" t="str">
        <f>IF(ISBLANK(Regressions!A66), " ", Regressions!A66)</f>
        <v>Spain</v>
      </c>
      <c r="B56" s="372">
        <f>IF(ISBLANK(Regressions!B66), " ", Regressions!B66)</f>
        <v>2021</v>
      </c>
      <c r="C56" s="373" t="str">
        <f>IF(ISBLANK(Regressions!C66), " ", Regressions!C66)</f>
        <v>Urban</v>
      </c>
      <c r="D56" s="374">
        <f>IF(ISBLANK(Regressions!D66), " ", Regressions!D66)</f>
        <v>5800139.5751699833</v>
      </c>
      <c r="E56" s="377" t="e">
        <f>IF(ISNUMBER(Regressions!E66),ROUND(Regressions!E66, 1), NA())</f>
        <v>#N/A</v>
      </c>
      <c r="F56" s="375" t="e">
        <f>IF(ISNUMBER(Regressions!F66),ROUND(Regressions!F66, 1), NA())</f>
        <v>#N/A</v>
      </c>
      <c r="G56" s="378" t="e">
        <f>IF(ISNUMBER(Regressions!G66),ROUND(Regressions!G66, 1), NA())</f>
        <v>#N/A</v>
      </c>
      <c r="H56" s="376" t="e">
        <f>IF(ISNUMBER(Regressions!H66),ROUND(Regressions!H66, 1), NA())</f>
        <v>#N/A</v>
      </c>
      <c r="I56" s="379" t="e">
        <f>IF(ISNUMBER(Regressions!I66),ROUND(Regressions!I66, 1), NA())</f>
        <v>#N/A</v>
      </c>
      <c r="J56" s="377" t="e">
        <f>IF(ISNUMBER(Regressions!K66),ROUND(Regressions!K66, 1), NA())</f>
        <v>#N/A</v>
      </c>
      <c r="K56" s="375" t="e">
        <f>IF(ISNUMBER(Regressions!L66),ROUND(Regressions!L66, 1), NA())</f>
        <v>#N/A</v>
      </c>
      <c r="L56" s="380" t="e">
        <f>IF(ISNUMBER(Regressions!M66),ROUND(Regressions!M66, 1), NA())</f>
        <v>#N/A</v>
      </c>
      <c r="M56" s="376" t="e">
        <f>IF(ISNUMBER(Regressions!N66),ROUND(Regressions!N66, 1), NA())</f>
        <v>#N/A</v>
      </c>
      <c r="N56" s="379" t="e">
        <f>IF(ISNUMBER(Regressions!O66),ROUND(Regressions!O66, 1), NA())</f>
        <v>#N/A</v>
      </c>
      <c r="O56" s="377" t="e">
        <f>IF(ISNUMBER(Regressions!Q66),ROUND(Regressions!Q66, 1), NA())</f>
        <v>#N/A</v>
      </c>
      <c r="P56" s="375" t="e">
        <f>IF(ISNUMBER(Regressions!R66),ROUND(Regressions!R66, 1), NA())</f>
        <v>#N/A</v>
      </c>
      <c r="Q56" s="381" t="e">
        <f>IF(ISNUMBER(Regressions!S66),ROUND(Regressions!S66, 1), NA())</f>
        <v>#N/A</v>
      </c>
      <c r="R56" s="376" t="e">
        <f>IF(ISNUMBER(Regressions!T66),ROUND(Regressions!T66, 1), NA())</f>
        <v>#N/A</v>
      </c>
      <c r="S56" s="379" t="e">
        <f>IF(ISNUMBER(Regressions!U66),ROUND(Regressions!U66, 1), NA())</f>
        <v>#N/A</v>
      </c>
      <c r="T56" s="370"/>
      <c r="U56" s="370"/>
      <c r="V56" s="370"/>
      <c r="W56" s="370"/>
      <c r="X56" s="370"/>
      <c r="Y56" s="370"/>
      <c r="Z56" s="370"/>
      <c r="AA56" s="370"/>
      <c r="AB56" s="370"/>
      <c r="AC56" s="370"/>
    </row>
    <row xmlns:x14ac="http://schemas.microsoft.com/office/spreadsheetml/2009/9/ac" r="57" x14ac:dyDescent="0.2">
      <c r="A57" s="320" t="str">
        <f>IF(ISBLANK(Regressions!A67), " ", Regressions!A67)</f>
        <v>Spain</v>
      </c>
      <c r="B57" s="321">
        <f>IF(ISBLANK(Regressions!B67), " ", Regressions!B67)</f>
        <v>2022</v>
      </c>
      <c r="C57" s="326" t="str">
        <f>IF(ISBLANK(Regressions!C67), " ", Regressions!C67)</f>
        <v>Urban</v>
      </c>
      <c r="D57" s="322">
        <f>IF(ISBLANK(Regressions!D67), " ", Regressions!D67)</f>
        <v>5763269.0612910464</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Spain</v>
      </c>
      <c r="B58" s="328">
        <f>IF(ISBLANK(Regressions!B68), " ", Regressions!B68)</f>
        <v>2023</v>
      </c>
      <c r="C58" s="329" t="str">
        <f>IF(ISBLANK(Regressions!C68), " ", Regressions!C68)</f>
        <v>Urban</v>
      </c>
      <c r="D58" s="330">
        <f>IF(ISBLANK(Regressions!D68), " ", Regressions!D68)</f>
        <v>5669042.5621704096</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Spain</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Spain</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Spain</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Spain</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Spain</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Spain</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Spain</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Spain</v>
      </c>
      <c r="B66" s="321">
        <f>IF(ISBLANK(Regressions!B76), " ", Regressions!B76)</f>
        <v>2000</v>
      </c>
      <c r="C66" s="326" t="str">
        <f>IF(ISBLANK(Regressions!C76), " ", Regressions!C76)</f>
        <v>Rural</v>
      </c>
      <c r="D66" s="322">
        <f>IF(ISBLANK(Regressions!D76), " ", Regressions!D76)</f>
        <v>1519383.856787109</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Spain</v>
      </c>
      <c r="B67" s="321">
        <f>IF(ISBLANK(Regressions!B77), " ", Regressions!B77)</f>
        <v>2001</v>
      </c>
      <c r="C67" s="326" t="str">
        <f>IF(ISBLANK(Regressions!C77), " ", Regressions!C77)</f>
        <v>Rural</v>
      </c>
      <c r="D67" s="322">
        <f>IF(ISBLANK(Regressions!D77), " ", Regressions!D77)</f>
        <v>1479834.155236816</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Spain</v>
      </c>
      <c r="B68" s="321">
        <f>IF(ISBLANK(Regressions!B78), " ", Regressions!B78)</f>
        <v>2002</v>
      </c>
      <c r="C68" s="326" t="str">
        <f>IF(ISBLANK(Regressions!C78), " ", Regressions!C78)</f>
        <v>Rural</v>
      </c>
      <c r="D68" s="322">
        <f>IF(ISBLANK(Regressions!D78), " ", Regressions!D78)</f>
        <v>1447218.9843708801</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Spain</v>
      </c>
      <c r="B69" s="321">
        <f>IF(ISBLANK(Regressions!B79), " ", Regressions!B79)</f>
        <v>2003</v>
      </c>
      <c r="C69" s="326" t="str">
        <f>IF(ISBLANK(Regressions!C79), " ", Regressions!C79)</f>
        <v>Rural</v>
      </c>
      <c r="D69" s="322">
        <f>IF(ISBLANK(Regressions!D79), " ", Regressions!D79)</f>
        <v>1437301.314455414</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Spain</v>
      </c>
      <c r="B70" s="321">
        <f>IF(ISBLANK(Regressions!B80), " ", Regressions!B80)</f>
        <v>2004</v>
      </c>
      <c r="C70" s="326" t="str">
        <f>IF(ISBLANK(Regressions!C80), " ", Regressions!C80)</f>
        <v>Rural</v>
      </c>
      <c r="D70" s="322">
        <f>IF(ISBLANK(Regressions!D80), " ", Regressions!D80)</f>
        <v>1432361.69509552</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Spain</v>
      </c>
      <c r="B71" s="321">
        <f>IF(ISBLANK(Regressions!B81), " ", Regressions!B81)</f>
        <v>2005</v>
      </c>
      <c r="C71" s="326" t="str">
        <f>IF(ISBLANK(Regressions!C81), " ", Regressions!C81)</f>
        <v>Rural</v>
      </c>
      <c r="D71" s="322">
        <f>IF(ISBLANK(Regressions!D81), " ", Regressions!D81)</f>
        <v>1428248.9529180911</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Spain</v>
      </c>
      <c r="B72" s="321">
        <f>IF(ISBLANK(Regressions!B82), " ", Regressions!B82)</f>
        <v>2006</v>
      </c>
      <c r="C72" s="326" t="str">
        <f>IF(ISBLANK(Regressions!C82), " ", Regressions!C82)</f>
        <v>Rural</v>
      </c>
      <c r="D72" s="322">
        <f>IF(ISBLANK(Regressions!D82), " ", Regressions!D82)</f>
        <v>1427780.7446020511</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Spain</v>
      </c>
      <c r="B73" s="321">
        <f>IF(ISBLANK(Regressions!B83), " ", Regressions!B83)</f>
        <v>2007</v>
      </c>
      <c r="C73" s="326" t="str">
        <f>IF(ISBLANK(Regressions!C83), " ", Regressions!C83)</f>
        <v>Rural</v>
      </c>
      <c r="D73" s="322">
        <f>IF(ISBLANK(Regressions!D83), " ", Regressions!D83)</f>
        <v>1434794.927093277</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Spain</v>
      </c>
      <c r="B74" s="321">
        <f>IF(ISBLANK(Regressions!B84), " ", Regressions!B84)</f>
        <v>2008</v>
      </c>
      <c r="C74" s="326" t="str">
        <f>IF(ISBLANK(Regressions!C84), " ", Regressions!C84)</f>
        <v>Rural</v>
      </c>
      <c r="D74" s="322">
        <f>IF(ISBLANK(Regressions!D84), " ", Regressions!D84)</f>
        <v>1447627.305121613</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Spain</v>
      </c>
      <c r="B75" s="321">
        <f>IF(ISBLANK(Regressions!B85), " ", Regressions!B85)</f>
        <v>2009</v>
      </c>
      <c r="C75" s="326" t="str">
        <f>IF(ISBLANK(Regressions!C85), " ", Regressions!C85)</f>
        <v>Rural</v>
      </c>
      <c r="D75" s="322">
        <f>IF(ISBLANK(Regressions!D85), " ", Regressions!D85)</f>
        <v>1454641.1923181149</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Spain</v>
      </c>
      <c r="B76" s="321">
        <f>IF(ISBLANK(Regressions!B86), " ", Regressions!B86)</f>
        <v>2010</v>
      </c>
      <c r="C76" s="326" t="str">
        <f>IF(ISBLANK(Regressions!C86), " ", Regressions!C86)</f>
        <v>Rural</v>
      </c>
      <c r="D76" s="322">
        <f>IF(ISBLANK(Regressions!D86), " ", Regressions!D86)</f>
        <v>1454879.4814605711</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Spain</v>
      </c>
      <c r="B77" s="321">
        <f>IF(ISBLANK(Regressions!B87), " ", Regressions!B87)</f>
        <v>2011</v>
      </c>
      <c r="C77" s="326" t="str">
        <f>IF(ISBLANK(Regressions!C87), " ", Regressions!C87)</f>
        <v>Rural</v>
      </c>
      <c r="D77" s="322">
        <f>IF(ISBLANK(Regressions!D87), " ", Regressions!D87)</f>
        <v>1452528.462906189</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Spain</v>
      </c>
      <c r="B78" s="321">
        <f>IF(ISBLANK(Regressions!B88), " ", Regressions!B88)</f>
        <v>2012</v>
      </c>
      <c r="C78" s="326" t="str">
        <f>IF(ISBLANK(Regressions!C88), " ", Regressions!C88)</f>
        <v>Rural</v>
      </c>
      <c r="D78" s="322">
        <f>IF(ISBLANK(Regressions!D88), " ", Regressions!D88)</f>
        <v>1456643.4449421689</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Spain</v>
      </c>
      <c r="B79" s="321">
        <f>IF(ISBLANK(Regressions!B89), " ", Regressions!B89)</f>
        <v>2013</v>
      </c>
      <c r="C79" s="326" t="str">
        <f>IF(ISBLANK(Regressions!C89), " ", Regressions!C89)</f>
        <v>Rural</v>
      </c>
      <c r="D79" s="322">
        <f>IF(ISBLANK(Regressions!D89), " ", Regressions!D89)</f>
        <v>1452557.487580261</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Spain</v>
      </c>
      <c r="B80" s="321">
        <f>IF(ISBLANK(Regressions!B90), " ", Regressions!B90)</f>
        <v>2014</v>
      </c>
      <c r="C80" s="326" t="str">
        <f>IF(ISBLANK(Regressions!C90), " ", Regressions!C90)</f>
        <v>Rural</v>
      </c>
      <c r="D80" s="322">
        <f>IF(ISBLANK(Regressions!D90), " ", Regressions!D90)</f>
        <v>1444104.724052429</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Spain</v>
      </c>
      <c r="B81" s="321">
        <f>IF(ISBLANK(Regressions!B91), " ", Regressions!B91)</f>
        <v>2015</v>
      </c>
      <c r="C81" s="326" t="str">
        <f>IF(ISBLANK(Regressions!C91), " ", Regressions!C91)</f>
        <v>Rural</v>
      </c>
      <c r="D81" s="322">
        <f>IF(ISBLANK(Regressions!D91), " ", Regressions!D91)</f>
        <v>1436331.4742057801</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Spain</v>
      </c>
      <c r="B82" s="321">
        <f>IF(ISBLANK(Regressions!B92), " ", Regressions!B92)</f>
        <v>2016</v>
      </c>
      <c r="C82" s="326" t="str">
        <f>IF(ISBLANK(Regressions!C92), " ", Regressions!C92)</f>
        <v>Rural</v>
      </c>
      <c r="D82" s="322">
        <f>IF(ISBLANK(Regressions!D92), " ", Regressions!D92)</f>
        <v>1425453.782136841</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Spain</v>
      </c>
      <c r="B83" s="321">
        <f>IF(ISBLANK(Regressions!B93), " ", Regressions!B93)</f>
        <v>2017</v>
      </c>
      <c r="C83" s="326" t="str">
        <f>IF(ISBLANK(Regressions!C93), " ", Regressions!C93)</f>
        <v>Rural</v>
      </c>
      <c r="D83" s="322">
        <f>IF(ISBLANK(Regressions!D93), " ", Regressions!D93)</f>
        <v>1412640.01654953</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Spain</v>
      </c>
      <c r="B84" s="321">
        <f>IF(ISBLANK(Regressions!B94), " ", Regressions!B94)</f>
        <v>2018</v>
      </c>
      <c r="C84" s="326" t="str">
        <f>IF(ISBLANK(Regressions!C94), " ", Regressions!C94)</f>
        <v>Rural</v>
      </c>
      <c r="D84" s="322">
        <f>IF(ISBLANK(Regressions!D94), " ", Regressions!D94)</f>
        <v>1400169.5695574949</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Spain</v>
      </c>
      <c r="B85" s="321">
        <f>IF(ISBLANK(Regressions!B95), " ", Regressions!B95)</f>
        <v>2019</v>
      </c>
      <c r="C85" s="326" t="str">
        <f>IF(ISBLANK(Regressions!C95), " ", Regressions!C95)</f>
        <v>Rural</v>
      </c>
      <c r="D85" s="322">
        <f>IF(ISBLANK(Regressions!D95), " ", Regressions!D95)</f>
        <v>1388435.8368859859</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Spain</v>
      </c>
      <c r="B86" s="321">
        <f>IF(ISBLANK(Regressions!B96), " ", Regressions!B96)</f>
        <v>2020</v>
      </c>
      <c r="C86" s="326" t="str">
        <f>IF(ISBLANK(Regressions!C96), " ", Regressions!C96)</f>
        <v>Rural</v>
      </c>
      <c r="D86" s="322">
        <f>IF(ISBLANK(Regressions!D96), " ", Regressions!D96)</f>
        <v>1378285.4643493651</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1" t="str">
        <f>IF(ISBLANK(Regressions!A97), " ", Regressions!A97)</f>
        <v>Spain</v>
      </c>
      <c r="B87" s="372">
        <f>IF(ISBLANK(Regressions!B97), " ", Regressions!B97)</f>
        <v>2021</v>
      </c>
      <c r="C87" s="373" t="str">
        <f>IF(ISBLANK(Regressions!C97), " ", Regressions!C97)</f>
        <v>Rural</v>
      </c>
      <c r="D87" s="374">
        <f>IF(ISBLANK(Regressions!D97), " ", Regressions!D97)</f>
        <v>1355579.4248300169</v>
      </c>
      <c r="E87" s="377" t="e">
        <f>IF(ISNUMBER(Regressions!E97),ROUND(Regressions!E97, 1), NA())</f>
        <v>#N/A</v>
      </c>
      <c r="F87" s="375" t="e">
        <f>IF(ISNUMBER(Regressions!F97),ROUND(Regressions!F97, 1), NA())</f>
        <v>#N/A</v>
      </c>
      <c r="G87" s="378" t="e">
        <f>IF(ISNUMBER(Regressions!G97),ROUND(Regressions!G97, 1), NA())</f>
        <v>#N/A</v>
      </c>
      <c r="H87" s="376" t="e">
        <f>IF(ISNUMBER(Regressions!H97),ROUND(Regressions!H97, 1), NA())</f>
        <v>#N/A</v>
      </c>
      <c r="I87" s="379" t="e">
        <f>IF(ISNUMBER(Regressions!I97),ROUND(Regressions!I97, 1), NA())</f>
        <v>#N/A</v>
      </c>
      <c r="J87" s="377" t="e">
        <f>IF(ISNUMBER(Regressions!K97),ROUND(Regressions!K97, 1), NA())</f>
        <v>#N/A</v>
      </c>
      <c r="K87" s="375" t="e">
        <f>IF(ISNUMBER(Regressions!L97),ROUND(Regressions!L97, 1), NA())</f>
        <v>#N/A</v>
      </c>
      <c r="L87" s="380" t="e">
        <f>IF(ISNUMBER(Regressions!M97),ROUND(Regressions!M97, 1), NA())</f>
        <v>#N/A</v>
      </c>
      <c r="M87" s="376" t="e">
        <f>IF(ISNUMBER(Regressions!N97),ROUND(Regressions!N97, 1), NA())</f>
        <v>#N/A</v>
      </c>
      <c r="N87" s="379" t="e">
        <f>IF(ISNUMBER(Regressions!O97),ROUND(Regressions!O97, 1), NA())</f>
        <v>#N/A</v>
      </c>
      <c r="O87" s="377" t="e">
        <f>IF(ISNUMBER(Regressions!Q97),ROUND(Regressions!Q97, 1), NA())</f>
        <v>#N/A</v>
      </c>
      <c r="P87" s="375" t="e">
        <f>IF(ISNUMBER(Regressions!R97),ROUND(Regressions!R97, 1), NA())</f>
        <v>#N/A</v>
      </c>
      <c r="Q87" s="381" t="e">
        <f>IF(ISNUMBER(Regressions!S97),ROUND(Regressions!S97, 1), NA())</f>
        <v>#N/A</v>
      </c>
      <c r="R87" s="376" t="e">
        <f>IF(ISNUMBER(Regressions!T97),ROUND(Regressions!T97, 1), NA())</f>
        <v>#N/A</v>
      </c>
      <c r="S87" s="379" t="e">
        <f>IF(ISNUMBER(Regressions!U97),ROUND(Regressions!U97, 1), NA())</f>
        <v>#N/A</v>
      </c>
      <c r="T87" s="370"/>
      <c r="U87" s="370"/>
      <c r="V87" s="370"/>
      <c r="W87" s="370"/>
      <c r="X87" s="370"/>
      <c r="Y87" s="370"/>
      <c r="Z87" s="370"/>
      <c r="AA87" s="370"/>
      <c r="AB87" s="370"/>
      <c r="AC87" s="370"/>
    </row>
    <row xmlns:x14ac="http://schemas.microsoft.com/office/spreadsheetml/2009/9/ac" r="88" x14ac:dyDescent="0.2">
      <c r="A88" s="320" t="str">
        <f>IF(ISBLANK(Regressions!A98), " ", Regressions!A98)</f>
        <v>Spain</v>
      </c>
      <c r="B88" s="321">
        <f>IF(ISBLANK(Regressions!B98), " ", Regressions!B98)</f>
        <v>2022</v>
      </c>
      <c r="C88" s="326" t="str">
        <f>IF(ISBLANK(Regressions!C98), " ", Regressions!C98)</f>
        <v>Rural</v>
      </c>
      <c r="D88" s="322">
        <f>IF(ISBLANK(Regressions!D98), " ", Regressions!D98)</f>
        <v>1325273.938708954</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Spain</v>
      </c>
      <c r="B89" s="328">
        <f>IF(ISBLANK(Regressions!B99), " ", Regressions!B99)</f>
        <v>2023</v>
      </c>
      <c r="C89" s="329" t="str">
        <f>IF(ISBLANK(Regressions!C99), " ", Regressions!C99)</f>
        <v>Rural</v>
      </c>
      <c r="D89" s="330">
        <f>IF(ISBLANK(Regressions!D99), " ", Regressions!D99)</f>
        <v>1282402.4378295899</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Spain</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Spain</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Spain</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Spain</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Spain</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Spain</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Spain</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Spain</v>
      </c>
      <c r="B97" s="321">
        <f>IF(ISBLANK(Regressions!B107), " ", Regressions!B107)</f>
        <v>2000</v>
      </c>
      <c r="C97" s="326" t="str">
        <f>IF(ISBLANK(Regressions!C107), " ", Regressions!C107)</f>
        <v>Pre-primary</v>
      </c>
      <c r="D97" s="322">
        <f>IF(ISBLANK(Regressions!D107), " ", Regressions!D107)</f>
        <v>1101576</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Spain</v>
      </c>
      <c r="B98" s="321">
        <f>IF(ISBLANK(Regressions!B108), " ", Regressions!B108)</f>
        <v>2001</v>
      </c>
      <c r="C98" s="326" t="str">
        <f>IF(ISBLANK(Regressions!C108), " ", Regressions!C108)</f>
        <v>Pre-primary</v>
      </c>
      <c r="D98" s="322">
        <f>IF(ISBLANK(Regressions!D108), " ", Regressions!D108)</f>
        <v>1099380</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Spain</v>
      </c>
      <c r="B99" s="321">
        <f>IF(ISBLANK(Regressions!B109), " ", Regressions!B109)</f>
        <v>2002</v>
      </c>
      <c r="C99" s="326" t="str">
        <f>IF(ISBLANK(Regressions!C109), " ", Regressions!C109)</f>
        <v>Pre-primary</v>
      </c>
      <c r="D99" s="322">
        <f>IF(ISBLANK(Regressions!D109), " ", Regressions!D109)</f>
        <v>1110206</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Spain</v>
      </c>
      <c r="B100" s="321">
        <f>IF(ISBLANK(Regressions!B110), " ", Regressions!B110)</f>
        <v>2003</v>
      </c>
      <c r="C100" s="326" t="str">
        <f>IF(ISBLANK(Regressions!C110), " ", Regressions!C110)</f>
        <v>Pre-primary</v>
      </c>
      <c r="D100" s="322">
        <f>IF(ISBLANK(Regressions!D110), " ", Regressions!D110)</f>
        <v>1155956</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Spain</v>
      </c>
      <c r="B101" s="321">
        <f>IF(ISBLANK(Regressions!B111), " ", Regressions!B111)</f>
        <v>2004</v>
      </c>
      <c r="C101" s="326" t="str">
        <f>IF(ISBLANK(Regressions!C111), " ", Regressions!C111)</f>
        <v>Pre-primary</v>
      </c>
      <c r="D101" s="322">
        <f>IF(ISBLANK(Regressions!D111), " ", Regressions!D111)</f>
        <v>1206408</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Spain</v>
      </c>
      <c r="B102" s="321">
        <f>IF(ISBLANK(Regressions!B112), " ", Regressions!B112)</f>
        <v>2005</v>
      </c>
      <c r="C102" s="326" t="str">
        <f>IF(ISBLANK(Regressions!C112), " ", Regressions!C112)</f>
        <v>Pre-primary</v>
      </c>
      <c r="D102" s="322">
        <f>IF(ISBLANK(Regressions!D112), " ", Regressions!D112)</f>
        <v>1257117</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Spain</v>
      </c>
      <c r="B103" s="321">
        <f>IF(ISBLANK(Regressions!B113), " ", Regressions!B113)</f>
        <v>2006</v>
      </c>
      <c r="C103" s="326" t="str">
        <f>IF(ISBLANK(Regressions!C113), " ", Regressions!C113)</f>
        <v>Pre-primary</v>
      </c>
      <c r="D103" s="322">
        <f>IF(ISBLANK(Regressions!D113), " ", Regressions!D113)</f>
        <v>1296473</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Spain</v>
      </c>
      <c r="B104" s="321">
        <f>IF(ISBLANK(Regressions!B114), " ", Regressions!B114)</f>
        <v>2007</v>
      </c>
      <c r="C104" s="326" t="str">
        <f>IF(ISBLANK(Regressions!C114), " ", Regressions!C114)</f>
        <v>Pre-primary</v>
      </c>
      <c r="D104" s="322">
        <f>IF(ISBLANK(Regressions!D114), " ", Regressions!D114)</f>
        <v>1343254</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Spain</v>
      </c>
      <c r="B105" s="321">
        <f>IF(ISBLANK(Regressions!B115), " ", Regressions!B115)</f>
        <v>2008</v>
      </c>
      <c r="C105" s="326" t="str">
        <f>IF(ISBLANK(Regressions!C115), " ", Regressions!C115)</f>
        <v>Pre-primary</v>
      </c>
      <c r="D105" s="322">
        <f>IF(ISBLANK(Regressions!D115), " ", Regressions!D115)</f>
        <v>1391685</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Spain</v>
      </c>
      <c r="B106" s="321">
        <f>IF(ISBLANK(Regressions!B116), " ", Regressions!B116)</f>
        <v>2009</v>
      </c>
      <c r="C106" s="326" t="str">
        <f>IF(ISBLANK(Regressions!C116), " ", Regressions!C116)</f>
        <v>Pre-primary</v>
      </c>
      <c r="D106" s="322">
        <f>IF(ISBLANK(Regressions!D116), " ", Regressions!D116)</f>
        <v>1435045</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Spain</v>
      </c>
      <c r="B107" s="321">
        <f>IF(ISBLANK(Regressions!B117), " ", Regressions!B117)</f>
        <v>2010</v>
      </c>
      <c r="C107" s="326" t="str">
        <f>IF(ISBLANK(Regressions!C117), " ", Regressions!C117)</f>
        <v>Pre-primary</v>
      </c>
      <c r="D107" s="322">
        <f>IF(ISBLANK(Regressions!D117), " ", Regressions!D117)</f>
        <v>1462841</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Spain</v>
      </c>
      <c r="B108" s="321">
        <f>IF(ISBLANK(Regressions!B118), " ", Regressions!B118)</f>
        <v>2011</v>
      </c>
      <c r="C108" s="326" t="str">
        <f>IF(ISBLANK(Regressions!C118), " ", Regressions!C118)</f>
        <v>Pre-primary</v>
      </c>
      <c r="D108" s="322">
        <f>IF(ISBLANK(Regressions!D118), " ", Regressions!D118)</f>
        <v>1485532</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Spain</v>
      </c>
      <c r="B109" s="321">
        <f>IF(ISBLANK(Regressions!B119), " ", Regressions!B119)</f>
        <v>2012</v>
      </c>
      <c r="C109" s="326" t="str">
        <f>IF(ISBLANK(Regressions!C119), " ", Regressions!C119)</f>
        <v>Pre-primary</v>
      </c>
      <c r="D109" s="322">
        <f>IF(ISBLANK(Regressions!D119), " ", Regressions!D119)</f>
        <v>1521467</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Spain</v>
      </c>
      <c r="B110" s="321">
        <f>IF(ISBLANK(Regressions!B120), " ", Regressions!B120)</f>
        <v>2013</v>
      </c>
      <c r="C110" s="326" t="str">
        <f>IF(ISBLANK(Regressions!C120), " ", Regressions!C120)</f>
        <v>Pre-primary</v>
      </c>
      <c r="D110" s="322">
        <f>IF(ISBLANK(Regressions!D120), " ", Regressions!D120)</f>
        <v>1513458</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Spain</v>
      </c>
      <c r="B111" s="321">
        <f>IF(ISBLANK(Regressions!B121), " ", Regressions!B121)</f>
        <v>2014</v>
      </c>
      <c r="C111" s="326" t="str">
        <f>IF(ISBLANK(Regressions!C121), " ", Regressions!C121)</f>
        <v>Pre-primary</v>
      </c>
      <c r="D111" s="322">
        <f>IF(ISBLANK(Regressions!D121), " ", Regressions!D121)</f>
        <v>1487642</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Spain</v>
      </c>
      <c r="B112" s="321">
        <f>IF(ISBLANK(Regressions!B122), " ", Regressions!B122)</f>
        <v>2015</v>
      </c>
      <c r="C112" s="326" t="str">
        <f>IF(ISBLANK(Regressions!C122), " ", Regressions!C122)</f>
        <v>Pre-primary</v>
      </c>
      <c r="D112" s="322">
        <f>IF(ISBLANK(Regressions!D122), " ", Regressions!D122)</f>
        <v>1440734</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Spain</v>
      </c>
      <c r="B113" s="321">
        <f>IF(ISBLANK(Regressions!B123), " ", Regressions!B123)</f>
        <v>2016</v>
      </c>
      <c r="C113" s="326" t="str">
        <f>IF(ISBLANK(Regressions!C123), " ", Regressions!C123)</f>
        <v>Pre-primary</v>
      </c>
      <c r="D113" s="322">
        <f>IF(ISBLANK(Regressions!D123), " ", Regressions!D123)</f>
        <v>1405206</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Spain</v>
      </c>
      <c r="B114" s="321">
        <f>IF(ISBLANK(Regressions!B124), " ", Regressions!B124)</f>
        <v>2017</v>
      </c>
      <c r="C114" s="326" t="str">
        <f>IF(ISBLANK(Regressions!C124), " ", Regressions!C124)</f>
        <v>Pre-primary</v>
      </c>
      <c r="D114" s="322">
        <f>IF(ISBLANK(Regressions!D124), " ", Regressions!D124)</f>
        <v>1359099</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Spain</v>
      </c>
      <c r="B115" s="321">
        <f>IF(ISBLANK(Regressions!B125), " ", Regressions!B125)</f>
        <v>2018</v>
      </c>
      <c r="C115" s="326" t="str">
        <f>IF(ISBLANK(Regressions!C125), " ", Regressions!C125)</f>
        <v>Pre-primary</v>
      </c>
      <c r="D115" s="322">
        <f>IF(ISBLANK(Regressions!D125), " ", Regressions!D125)</f>
        <v>1327263</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Spain</v>
      </c>
      <c r="B116" s="321">
        <f>IF(ISBLANK(Regressions!B126), " ", Regressions!B126)</f>
        <v>2019</v>
      </c>
      <c r="C116" s="326" t="str">
        <f>IF(ISBLANK(Regressions!C126), " ", Regressions!C126)</f>
        <v>Pre-primary</v>
      </c>
      <c r="D116" s="322">
        <f>IF(ISBLANK(Regressions!D126), " ", Regressions!D126)</f>
        <v>1312409</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Spain</v>
      </c>
      <c r="B117" s="321">
        <f>IF(ISBLANK(Regressions!B127), " ", Regressions!B127)</f>
        <v>2020</v>
      </c>
      <c r="C117" s="326" t="str">
        <f>IF(ISBLANK(Regressions!C127), " ", Regressions!C127)</f>
        <v>Pre-primary</v>
      </c>
      <c r="D117" s="322">
        <f>IF(ISBLANK(Regressions!D127), " ", Regressions!D127)</f>
        <v>1315753</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1" t="str">
        <f>IF(ISBLANK(Regressions!A128), " ", Regressions!A128)</f>
        <v>Spain</v>
      </c>
      <c r="B118" s="372">
        <f>IF(ISBLANK(Regressions!B128), " ", Regressions!B128)</f>
        <v>2021</v>
      </c>
      <c r="C118" s="373" t="str">
        <f>IF(ISBLANK(Regressions!C128), " ", Regressions!C128)</f>
        <v>Pre-primary</v>
      </c>
      <c r="D118" s="374">
        <f>IF(ISBLANK(Regressions!D128), " ", Regressions!D128)</f>
        <v>1283034</v>
      </c>
      <c r="E118" s="377" t="e">
        <f>IF(ISNUMBER(Regressions!E128),ROUND(Regressions!E128, 1), NA())</f>
        <v>#N/A</v>
      </c>
      <c r="F118" s="375" t="e">
        <f>IF(ISNUMBER(Regressions!F128),ROUND(Regressions!F128, 1), NA())</f>
        <v>#N/A</v>
      </c>
      <c r="G118" s="378" t="e">
        <f>IF(ISNUMBER(Regressions!G128),ROUND(Regressions!G128, 1), NA())</f>
        <v>#N/A</v>
      </c>
      <c r="H118" s="376" t="e">
        <f>IF(ISNUMBER(Regressions!H128),ROUND(Regressions!H128, 1), NA())</f>
        <v>#N/A</v>
      </c>
      <c r="I118" s="379" t="e">
        <f>IF(ISNUMBER(Regressions!I128),ROUND(Regressions!I128, 1), NA())</f>
        <v>#N/A</v>
      </c>
      <c r="J118" s="377" t="e">
        <f>IF(ISNUMBER(Regressions!K128),ROUND(Regressions!K128, 1), NA())</f>
        <v>#N/A</v>
      </c>
      <c r="K118" s="375" t="e">
        <f>IF(ISNUMBER(Regressions!L128),ROUND(Regressions!L128, 1), NA())</f>
        <v>#N/A</v>
      </c>
      <c r="L118" s="380" t="e">
        <f>IF(ISNUMBER(Regressions!M128),ROUND(Regressions!M128, 1), NA())</f>
        <v>#N/A</v>
      </c>
      <c r="M118" s="376" t="e">
        <f>IF(ISNUMBER(Regressions!N128),ROUND(Regressions!N128, 1), NA())</f>
        <v>#N/A</v>
      </c>
      <c r="N118" s="379" t="e">
        <f>IF(ISNUMBER(Regressions!O128),ROUND(Regressions!O128, 1), NA())</f>
        <v>#N/A</v>
      </c>
      <c r="O118" s="377" t="e">
        <f>IF(ISNUMBER(Regressions!Q128),ROUND(Regressions!Q128, 1), NA())</f>
        <v>#N/A</v>
      </c>
      <c r="P118" s="375" t="e">
        <f>IF(ISNUMBER(Regressions!R128),ROUND(Regressions!R128, 1), NA())</f>
        <v>#N/A</v>
      </c>
      <c r="Q118" s="381" t="e">
        <f>IF(ISNUMBER(Regressions!S128),ROUND(Regressions!S128, 1), NA())</f>
        <v>#N/A</v>
      </c>
      <c r="R118" s="376" t="e">
        <f>IF(ISNUMBER(Regressions!T128),ROUND(Regressions!T128, 1), NA())</f>
        <v>#N/A</v>
      </c>
      <c r="S118" s="379" t="e">
        <f>IF(ISNUMBER(Regressions!U128),ROUND(Regressions!U128, 1), NA())</f>
        <v>#N/A</v>
      </c>
      <c r="T118" s="370"/>
      <c r="U118" s="370"/>
      <c r="V118" s="370"/>
      <c r="W118" s="370"/>
      <c r="X118" s="370"/>
      <c r="Y118" s="370"/>
      <c r="Z118" s="370"/>
      <c r="AA118" s="370"/>
      <c r="AB118" s="370"/>
      <c r="AC118" s="370"/>
    </row>
    <row xmlns:x14ac="http://schemas.microsoft.com/office/spreadsheetml/2009/9/ac" r="119" x14ac:dyDescent="0.2">
      <c r="A119" s="320" t="str">
        <f>IF(ISBLANK(Regressions!A129), " ", Regressions!A129)</f>
        <v>Spain</v>
      </c>
      <c r="B119" s="321">
        <f>IF(ISBLANK(Regressions!B129), " ", Regressions!B129)</f>
        <v>2022</v>
      </c>
      <c r="C119" s="326" t="str">
        <f>IF(ISBLANK(Regressions!C129), " ", Regressions!C129)</f>
        <v>Pre-primary</v>
      </c>
      <c r="D119" s="322">
        <f>IF(ISBLANK(Regressions!D129), " ", Regressions!D129)</f>
        <v>1230501</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Spain</v>
      </c>
      <c r="B120" s="328">
        <f>IF(ISBLANK(Regressions!B130), " ", Regressions!B130)</f>
        <v>2023</v>
      </c>
      <c r="C120" s="329" t="str">
        <f>IF(ISBLANK(Regressions!C130), " ", Regressions!C130)</f>
        <v>Pre-primary</v>
      </c>
      <c r="D120" s="330">
        <f>IF(ISBLANK(Regressions!D130), " ", Regressions!D130)</f>
        <v>1162720</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Spain</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Spain</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Spain</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Spain</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Spain</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Spain</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Spain</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Spain</v>
      </c>
      <c r="B128" s="321">
        <f>IF(ISBLANK(Regressions!B138), " ", Regressions!B138)</f>
        <v>2000</v>
      </c>
      <c r="C128" s="326" t="str">
        <f>IF(ISBLANK(Regressions!C138), " ", Regressions!C138)</f>
        <v>Primary</v>
      </c>
      <c r="D128" s="322">
        <f>IF(ISBLANK(Regressions!D138), " ", Regressions!D138)</f>
        <v>2437042</v>
      </c>
      <c r="E128" s="200">
        <f>IF(ISNUMBER(Regressions!E138),ROUND(Regressions!E138, 1), NA())</f>
        <v>100</v>
      </c>
      <c r="F128" s="323">
        <f>IF(ISNUMBER(Regressions!F138),ROUND(Regressions!F138, 1), NA())</f>
        <v>100</v>
      </c>
      <c r="G128" s="222">
        <f>IF(ISNUMBER(Regressions!G138),ROUND(Regressions!G138, 1), NA())</f>
        <v>100</v>
      </c>
      <c r="H128" s="324">
        <f>IF(ISNUMBER(Regressions!H138),ROUND(Regressions!H138, 1), NA())</f>
        <v>0</v>
      </c>
      <c r="I128" s="223">
        <f>IF(ISNUMBER(Regressions!I138),ROUND(Regressions!I138, 1), NA())</f>
        <v>0</v>
      </c>
      <c r="J128" s="325">
        <f>IF(ISNUMBER(Regressions!K138),ROUND(Regressions!K138, 1), NA())</f>
        <v>100</v>
      </c>
      <c r="K128" s="323">
        <f>IF(ISNUMBER(Regressions!L138),ROUND(Regressions!L138, 1), NA())</f>
        <v>100</v>
      </c>
      <c r="L128" s="224">
        <f>IF(ISNUMBER(Regressions!M138),ROUND(Regressions!M138, 1), NA())</f>
        <v>100</v>
      </c>
      <c r="M128" s="324">
        <f>IF(ISNUMBER(Regressions!N138),ROUND(Regressions!N138, 1), NA())</f>
        <v>0</v>
      </c>
      <c r="N128" s="223">
        <f>IF(ISNUMBER(Regressions!O138),ROUND(Regressions!O138, 1), NA())</f>
        <v>0</v>
      </c>
      <c r="O128" s="325">
        <f>IF(ISNUMBER(Regressions!Q138),ROUND(Regressions!Q138, 1), NA())</f>
        <v>100</v>
      </c>
      <c r="P128" s="323">
        <f>IF(ISNUMBER(Regressions!R138),ROUND(Regressions!R138, 1), NA())</f>
        <v>100</v>
      </c>
      <c r="Q128" s="201">
        <f>IF(ISNUMBER(Regressions!S138),ROUND(Regressions!S138, 1), NA())</f>
        <v>100</v>
      </c>
      <c r="R128" s="324">
        <f>IF(ISNUMBER(Regressions!T138),ROUND(Regressions!T138, 1), NA())</f>
        <v>0</v>
      </c>
      <c r="S128" s="223">
        <f>IF(ISNUMBER(Regressions!U138),ROUND(Regressions!U138, 1), NA())</f>
        <v>0</v>
      </c>
    </row>
    <row xmlns:x14ac="http://schemas.microsoft.com/office/spreadsheetml/2009/9/ac" r="129" x14ac:dyDescent="0.2">
      <c r="A129" s="320" t="str">
        <f>IF(ISBLANK(Regressions!A139), " ", Regressions!A139)</f>
        <v>Spain</v>
      </c>
      <c r="B129" s="321">
        <f>IF(ISBLANK(Regressions!B139), " ", Regressions!B139)</f>
        <v>2001</v>
      </c>
      <c r="C129" s="326" t="str">
        <f>IF(ISBLANK(Regressions!C139), " ", Regressions!C139)</f>
        <v>Primary</v>
      </c>
      <c r="D129" s="322">
        <f>IF(ISBLANK(Regressions!D139), " ", Regressions!D139)</f>
        <v>2395877</v>
      </c>
      <c r="E129" s="200">
        <f>IF(ISNUMBER(Regressions!E139),ROUND(Regressions!E139, 1), NA())</f>
        <v>100</v>
      </c>
      <c r="F129" s="323">
        <f>IF(ISNUMBER(Regressions!F139),ROUND(Regressions!F139, 1), NA())</f>
        <v>100</v>
      </c>
      <c r="G129" s="222">
        <f>IF(ISNUMBER(Regressions!G139),ROUND(Regressions!G139, 1), NA())</f>
        <v>100</v>
      </c>
      <c r="H129" s="324">
        <f>IF(ISNUMBER(Regressions!H139),ROUND(Regressions!H139, 1), NA())</f>
        <v>0</v>
      </c>
      <c r="I129" s="223">
        <f>IF(ISNUMBER(Regressions!I139),ROUND(Regressions!I139, 1), NA())</f>
        <v>0</v>
      </c>
      <c r="J129" s="325">
        <f>IF(ISNUMBER(Regressions!K139),ROUND(Regressions!K139, 1), NA())</f>
        <v>100</v>
      </c>
      <c r="K129" s="323">
        <f>IF(ISNUMBER(Regressions!L139),ROUND(Regressions!L139, 1), NA())</f>
        <v>100</v>
      </c>
      <c r="L129" s="224">
        <f>IF(ISNUMBER(Regressions!M139),ROUND(Regressions!M139, 1), NA())</f>
        <v>100</v>
      </c>
      <c r="M129" s="324">
        <f>IF(ISNUMBER(Regressions!N139),ROUND(Regressions!N139, 1), NA())</f>
        <v>0</v>
      </c>
      <c r="N129" s="223">
        <f>IF(ISNUMBER(Regressions!O139),ROUND(Regressions!O139, 1), NA())</f>
        <v>0</v>
      </c>
      <c r="O129" s="325">
        <f>IF(ISNUMBER(Regressions!Q139),ROUND(Regressions!Q139, 1), NA())</f>
        <v>100</v>
      </c>
      <c r="P129" s="323">
        <f>IF(ISNUMBER(Regressions!R139),ROUND(Regressions!R139, 1), NA())</f>
        <v>100</v>
      </c>
      <c r="Q129" s="201">
        <f>IF(ISNUMBER(Regressions!S139),ROUND(Regressions!S139, 1), NA())</f>
        <v>100</v>
      </c>
      <c r="R129" s="324">
        <f>IF(ISNUMBER(Regressions!T139),ROUND(Regressions!T139, 1), NA())</f>
        <v>0</v>
      </c>
      <c r="S129" s="223">
        <f>IF(ISNUMBER(Regressions!U139),ROUND(Regressions!U139, 1), NA())</f>
        <v>0</v>
      </c>
    </row>
    <row xmlns:x14ac="http://schemas.microsoft.com/office/spreadsheetml/2009/9/ac" r="130" x14ac:dyDescent="0.2">
      <c r="A130" s="320" t="str">
        <f>IF(ISBLANK(Regressions!A140), " ", Regressions!A140)</f>
        <v>Spain</v>
      </c>
      <c r="B130" s="321">
        <f>IF(ISBLANK(Regressions!B140), " ", Regressions!B140)</f>
        <v>2002</v>
      </c>
      <c r="C130" s="326" t="str">
        <f>IF(ISBLANK(Regressions!C140), " ", Regressions!C140)</f>
        <v>Primary</v>
      </c>
      <c r="D130" s="322">
        <f>IF(ISBLANK(Regressions!D140), " ", Regressions!D140)</f>
        <v>2361995</v>
      </c>
      <c r="E130" s="200">
        <f>IF(ISNUMBER(Regressions!E140),ROUND(Regressions!E140, 1), NA())</f>
        <v>100</v>
      </c>
      <c r="F130" s="323">
        <f>IF(ISNUMBER(Regressions!F140),ROUND(Regressions!F140, 1), NA())</f>
        <v>100</v>
      </c>
      <c r="G130" s="222">
        <f>IF(ISNUMBER(Regressions!G140),ROUND(Regressions!G140, 1), NA())</f>
        <v>100</v>
      </c>
      <c r="H130" s="324">
        <f>IF(ISNUMBER(Regressions!H140),ROUND(Regressions!H140, 1), NA())</f>
        <v>0</v>
      </c>
      <c r="I130" s="223">
        <f>IF(ISNUMBER(Regressions!I140),ROUND(Regressions!I140, 1), NA())</f>
        <v>0</v>
      </c>
      <c r="J130" s="325">
        <f>IF(ISNUMBER(Regressions!K140),ROUND(Regressions!K140, 1), NA())</f>
        <v>100</v>
      </c>
      <c r="K130" s="323">
        <f>IF(ISNUMBER(Regressions!L140),ROUND(Regressions!L140, 1), NA())</f>
        <v>100</v>
      </c>
      <c r="L130" s="224">
        <f>IF(ISNUMBER(Regressions!M140),ROUND(Regressions!M140, 1), NA())</f>
        <v>100</v>
      </c>
      <c r="M130" s="324">
        <f>IF(ISNUMBER(Regressions!N140),ROUND(Regressions!N140, 1), NA())</f>
        <v>0</v>
      </c>
      <c r="N130" s="223">
        <f>IF(ISNUMBER(Regressions!O140),ROUND(Regressions!O140, 1), NA())</f>
        <v>0</v>
      </c>
      <c r="O130" s="325">
        <f>IF(ISNUMBER(Regressions!Q140),ROUND(Regressions!Q140, 1), NA())</f>
        <v>100</v>
      </c>
      <c r="P130" s="323">
        <f>IF(ISNUMBER(Regressions!R140),ROUND(Regressions!R140, 1), NA())</f>
        <v>100</v>
      </c>
      <c r="Q130" s="201">
        <f>IF(ISNUMBER(Regressions!S140),ROUND(Regressions!S140, 1), NA())</f>
        <v>100</v>
      </c>
      <c r="R130" s="324">
        <f>IF(ISNUMBER(Regressions!T140),ROUND(Regressions!T140, 1), NA())</f>
        <v>0</v>
      </c>
      <c r="S130" s="223">
        <f>IF(ISNUMBER(Regressions!U140),ROUND(Regressions!U140, 1), NA())</f>
        <v>0</v>
      </c>
    </row>
    <row xmlns:x14ac="http://schemas.microsoft.com/office/spreadsheetml/2009/9/ac" r="131" x14ac:dyDescent="0.2">
      <c r="A131" s="320" t="str">
        <f>IF(ISBLANK(Regressions!A141), " ", Regressions!A141)</f>
        <v>Spain</v>
      </c>
      <c r="B131" s="321">
        <f>IF(ISBLANK(Regressions!B141), " ", Regressions!B141)</f>
        <v>2003</v>
      </c>
      <c r="C131" s="326" t="str">
        <f>IF(ISBLANK(Regressions!C141), " ", Regressions!C141)</f>
        <v>Primary</v>
      </c>
      <c r="D131" s="322">
        <f>IF(ISBLANK(Regressions!D141), " ", Regressions!D141)</f>
        <v>2366259</v>
      </c>
      <c r="E131" s="200">
        <f>IF(ISNUMBER(Regressions!E141),ROUND(Regressions!E141, 1), NA())</f>
        <v>100</v>
      </c>
      <c r="F131" s="323">
        <f>IF(ISNUMBER(Regressions!F141),ROUND(Regressions!F141, 1), NA())</f>
        <v>100</v>
      </c>
      <c r="G131" s="222">
        <f>IF(ISNUMBER(Regressions!G141),ROUND(Regressions!G141, 1), NA())</f>
        <v>100</v>
      </c>
      <c r="H131" s="324">
        <f>IF(ISNUMBER(Regressions!H141),ROUND(Regressions!H141, 1), NA())</f>
        <v>0</v>
      </c>
      <c r="I131" s="223">
        <f>IF(ISNUMBER(Regressions!I141),ROUND(Regressions!I141, 1), NA())</f>
        <v>0</v>
      </c>
      <c r="J131" s="325">
        <f>IF(ISNUMBER(Regressions!K141),ROUND(Regressions!K141, 1), NA())</f>
        <v>100</v>
      </c>
      <c r="K131" s="323">
        <f>IF(ISNUMBER(Regressions!L141),ROUND(Regressions!L141, 1), NA())</f>
        <v>100</v>
      </c>
      <c r="L131" s="224">
        <f>IF(ISNUMBER(Regressions!M141),ROUND(Regressions!M141, 1), NA())</f>
        <v>100</v>
      </c>
      <c r="M131" s="324">
        <f>IF(ISNUMBER(Regressions!N141),ROUND(Regressions!N141, 1), NA())</f>
        <v>0</v>
      </c>
      <c r="N131" s="223">
        <f>IF(ISNUMBER(Regressions!O141),ROUND(Regressions!O141, 1), NA())</f>
        <v>0</v>
      </c>
      <c r="O131" s="325">
        <f>IF(ISNUMBER(Regressions!Q141),ROUND(Regressions!Q141, 1), NA())</f>
        <v>100</v>
      </c>
      <c r="P131" s="323">
        <f>IF(ISNUMBER(Regressions!R141),ROUND(Regressions!R141, 1), NA())</f>
        <v>100</v>
      </c>
      <c r="Q131" s="201">
        <f>IF(ISNUMBER(Regressions!S141),ROUND(Regressions!S141, 1), NA())</f>
        <v>100</v>
      </c>
      <c r="R131" s="324">
        <f>IF(ISNUMBER(Regressions!T141),ROUND(Regressions!T141, 1), NA())</f>
        <v>0</v>
      </c>
      <c r="S131" s="223">
        <f>IF(ISNUMBER(Regressions!U141),ROUND(Regressions!U141, 1), NA())</f>
        <v>0</v>
      </c>
    </row>
    <row xmlns:x14ac="http://schemas.microsoft.com/office/spreadsheetml/2009/9/ac" r="132" x14ac:dyDescent="0.2">
      <c r="A132" s="320" t="str">
        <f>IF(ISBLANK(Regressions!A142), " ", Regressions!A142)</f>
        <v>Spain</v>
      </c>
      <c r="B132" s="321">
        <f>IF(ISBLANK(Regressions!B142), " ", Regressions!B142)</f>
        <v>2004</v>
      </c>
      <c r="C132" s="326" t="str">
        <f>IF(ISBLANK(Regressions!C142), " ", Regressions!C142)</f>
        <v>Primary</v>
      </c>
      <c r="D132" s="322">
        <f>IF(ISBLANK(Regressions!D142), " ", Regressions!D142)</f>
        <v>2378563</v>
      </c>
      <c r="E132" s="200">
        <f>IF(ISNUMBER(Regressions!E142),ROUND(Regressions!E142, 1), NA())</f>
        <v>100</v>
      </c>
      <c r="F132" s="323">
        <f>IF(ISNUMBER(Regressions!F142),ROUND(Regressions!F142, 1), NA())</f>
        <v>100</v>
      </c>
      <c r="G132" s="222">
        <f>IF(ISNUMBER(Regressions!G142),ROUND(Regressions!G142, 1), NA())</f>
        <v>100</v>
      </c>
      <c r="H132" s="324">
        <f>IF(ISNUMBER(Regressions!H142),ROUND(Regressions!H142, 1), NA())</f>
        <v>0</v>
      </c>
      <c r="I132" s="223">
        <f>IF(ISNUMBER(Regressions!I142),ROUND(Regressions!I142, 1), NA())</f>
        <v>0</v>
      </c>
      <c r="J132" s="325">
        <f>IF(ISNUMBER(Regressions!K142),ROUND(Regressions!K142, 1), NA())</f>
        <v>100</v>
      </c>
      <c r="K132" s="323">
        <f>IF(ISNUMBER(Regressions!L142),ROUND(Regressions!L142, 1), NA())</f>
        <v>100</v>
      </c>
      <c r="L132" s="224">
        <f>IF(ISNUMBER(Regressions!M142),ROUND(Regressions!M142, 1), NA())</f>
        <v>100</v>
      </c>
      <c r="M132" s="324">
        <f>IF(ISNUMBER(Regressions!N142),ROUND(Regressions!N142, 1), NA())</f>
        <v>0</v>
      </c>
      <c r="N132" s="223">
        <f>IF(ISNUMBER(Regressions!O142),ROUND(Regressions!O142, 1), NA())</f>
        <v>0</v>
      </c>
      <c r="O132" s="325">
        <f>IF(ISNUMBER(Regressions!Q142),ROUND(Regressions!Q142, 1), NA())</f>
        <v>100</v>
      </c>
      <c r="P132" s="323">
        <f>IF(ISNUMBER(Regressions!R142),ROUND(Regressions!R142, 1), NA())</f>
        <v>100</v>
      </c>
      <c r="Q132" s="201">
        <f>IF(ISNUMBER(Regressions!S142),ROUND(Regressions!S142, 1), NA())</f>
        <v>100</v>
      </c>
      <c r="R132" s="324">
        <f>IF(ISNUMBER(Regressions!T142),ROUND(Regressions!T142, 1), NA())</f>
        <v>0</v>
      </c>
      <c r="S132" s="223">
        <f>IF(ISNUMBER(Regressions!U142),ROUND(Regressions!U142, 1), NA())</f>
        <v>0</v>
      </c>
    </row>
    <row xmlns:x14ac="http://schemas.microsoft.com/office/spreadsheetml/2009/9/ac" r="133" x14ac:dyDescent="0.2">
      <c r="A133" s="320" t="str">
        <f>IF(ISBLANK(Regressions!A143), " ", Regressions!A143)</f>
        <v>Spain</v>
      </c>
      <c r="B133" s="321">
        <f>IF(ISBLANK(Regressions!B143), " ", Regressions!B143)</f>
        <v>2005</v>
      </c>
      <c r="C133" s="326" t="str">
        <f>IF(ISBLANK(Regressions!C143), " ", Regressions!C143)</f>
        <v>Primary</v>
      </c>
      <c r="D133" s="322">
        <f>IF(ISBLANK(Regressions!D143), " ", Regressions!D143)</f>
        <v>2381136</v>
      </c>
      <c r="E133" s="200">
        <f>IF(ISNUMBER(Regressions!E143),ROUND(Regressions!E143, 1), NA())</f>
        <v>100</v>
      </c>
      <c r="F133" s="323">
        <f>IF(ISNUMBER(Regressions!F143),ROUND(Regressions!F143, 1), NA())</f>
        <v>100</v>
      </c>
      <c r="G133" s="222">
        <f>IF(ISNUMBER(Regressions!G143),ROUND(Regressions!G143, 1), NA())</f>
        <v>100</v>
      </c>
      <c r="H133" s="324">
        <f>IF(ISNUMBER(Regressions!H143),ROUND(Regressions!H143, 1), NA())</f>
        <v>0</v>
      </c>
      <c r="I133" s="223">
        <f>IF(ISNUMBER(Regressions!I143),ROUND(Regressions!I143, 1), NA())</f>
        <v>0</v>
      </c>
      <c r="J133" s="325">
        <f>IF(ISNUMBER(Regressions!K143),ROUND(Regressions!K143, 1), NA())</f>
        <v>100</v>
      </c>
      <c r="K133" s="323">
        <f>IF(ISNUMBER(Regressions!L143),ROUND(Regressions!L143, 1), NA())</f>
        <v>100</v>
      </c>
      <c r="L133" s="224">
        <f>IF(ISNUMBER(Regressions!M143),ROUND(Regressions!M143, 1), NA())</f>
        <v>100</v>
      </c>
      <c r="M133" s="324">
        <f>IF(ISNUMBER(Regressions!N143),ROUND(Regressions!N143, 1), NA())</f>
        <v>0</v>
      </c>
      <c r="N133" s="223">
        <f>IF(ISNUMBER(Regressions!O143),ROUND(Regressions!O143, 1), NA())</f>
        <v>0</v>
      </c>
      <c r="O133" s="325">
        <f>IF(ISNUMBER(Regressions!Q143),ROUND(Regressions!Q143, 1), NA())</f>
        <v>100</v>
      </c>
      <c r="P133" s="323">
        <f>IF(ISNUMBER(Regressions!R143),ROUND(Regressions!R143, 1), NA())</f>
        <v>100</v>
      </c>
      <c r="Q133" s="201">
        <f>IF(ISNUMBER(Regressions!S143),ROUND(Regressions!S143, 1), NA())</f>
        <v>100</v>
      </c>
      <c r="R133" s="324">
        <f>IF(ISNUMBER(Regressions!T143),ROUND(Regressions!T143, 1), NA())</f>
        <v>0</v>
      </c>
      <c r="S133" s="223">
        <f>IF(ISNUMBER(Regressions!U143),ROUND(Regressions!U143, 1), NA())</f>
        <v>0</v>
      </c>
    </row>
    <row xmlns:x14ac="http://schemas.microsoft.com/office/spreadsheetml/2009/9/ac" r="134" x14ac:dyDescent="0.2">
      <c r="A134" s="320" t="str">
        <f>IF(ISBLANK(Regressions!A144), " ", Regressions!A144)</f>
        <v>Spain</v>
      </c>
      <c r="B134" s="321">
        <f>IF(ISBLANK(Regressions!B144), " ", Regressions!B144)</f>
        <v>2006</v>
      </c>
      <c r="C134" s="326" t="str">
        <f>IF(ISBLANK(Regressions!C144), " ", Regressions!C144)</f>
        <v>Primary</v>
      </c>
      <c r="D134" s="322">
        <f>IF(ISBLANK(Regressions!D144), " ", Regressions!D144)</f>
        <v>2414037</v>
      </c>
      <c r="E134" s="200">
        <f>IF(ISNUMBER(Regressions!E144),ROUND(Regressions!E144, 1), NA())</f>
        <v>100</v>
      </c>
      <c r="F134" s="323">
        <f>IF(ISNUMBER(Regressions!F144),ROUND(Regressions!F144, 1), NA())</f>
        <v>100</v>
      </c>
      <c r="G134" s="222">
        <f>IF(ISNUMBER(Regressions!G144),ROUND(Regressions!G144, 1), NA())</f>
        <v>100</v>
      </c>
      <c r="H134" s="324">
        <f>IF(ISNUMBER(Regressions!H144),ROUND(Regressions!H144, 1), NA())</f>
        <v>0</v>
      </c>
      <c r="I134" s="223">
        <f>IF(ISNUMBER(Regressions!I144),ROUND(Regressions!I144, 1), NA())</f>
        <v>0</v>
      </c>
      <c r="J134" s="325">
        <f>IF(ISNUMBER(Regressions!K144),ROUND(Regressions!K144, 1), NA())</f>
        <v>100</v>
      </c>
      <c r="K134" s="323">
        <f>IF(ISNUMBER(Regressions!L144),ROUND(Regressions!L144, 1), NA())</f>
        <v>100</v>
      </c>
      <c r="L134" s="224">
        <f>IF(ISNUMBER(Regressions!M144),ROUND(Regressions!M144, 1), NA())</f>
        <v>100</v>
      </c>
      <c r="M134" s="324">
        <f>IF(ISNUMBER(Regressions!N144),ROUND(Regressions!N144, 1), NA())</f>
        <v>0</v>
      </c>
      <c r="N134" s="223">
        <f>IF(ISNUMBER(Regressions!O144),ROUND(Regressions!O144, 1), NA())</f>
        <v>0</v>
      </c>
      <c r="O134" s="325">
        <f>IF(ISNUMBER(Regressions!Q144),ROUND(Regressions!Q144, 1), NA())</f>
        <v>100</v>
      </c>
      <c r="P134" s="323">
        <f>IF(ISNUMBER(Regressions!R144),ROUND(Regressions!R144, 1), NA())</f>
        <v>100</v>
      </c>
      <c r="Q134" s="201">
        <f>IF(ISNUMBER(Regressions!S144),ROUND(Regressions!S144, 1), NA())</f>
        <v>100</v>
      </c>
      <c r="R134" s="324">
        <f>IF(ISNUMBER(Regressions!T144),ROUND(Regressions!T144, 1), NA())</f>
        <v>0</v>
      </c>
      <c r="S134" s="223">
        <f>IF(ISNUMBER(Regressions!U144),ROUND(Regressions!U144, 1), NA())</f>
        <v>0</v>
      </c>
    </row>
    <row xmlns:x14ac="http://schemas.microsoft.com/office/spreadsheetml/2009/9/ac" r="135" x14ac:dyDescent="0.2">
      <c r="A135" s="320" t="str">
        <f>IF(ISBLANK(Regressions!A145), " ", Regressions!A145)</f>
        <v>Spain</v>
      </c>
      <c r="B135" s="321">
        <f>IF(ISBLANK(Regressions!B145), " ", Regressions!B145)</f>
        <v>2007</v>
      </c>
      <c r="C135" s="326" t="str">
        <f>IF(ISBLANK(Regressions!C145), " ", Regressions!C145)</f>
        <v>Primary</v>
      </c>
      <c r="D135" s="322">
        <f>IF(ISBLANK(Regressions!D145), " ", Regressions!D145)</f>
        <v>2480699</v>
      </c>
      <c r="E135" s="200">
        <f>IF(ISNUMBER(Regressions!E145),ROUND(Regressions!E145, 1), NA())</f>
        <v>100</v>
      </c>
      <c r="F135" s="323">
        <f>IF(ISNUMBER(Regressions!F145),ROUND(Regressions!F145, 1), NA())</f>
        <v>100</v>
      </c>
      <c r="G135" s="222">
        <f>IF(ISNUMBER(Regressions!G145),ROUND(Regressions!G145, 1), NA())</f>
        <v>100</v>
      </c>
      <c r="H135" s="324">
        <f>IF(ISNUMBER(Regressions!H145),ROUND(Regressions!H145, 1), NA())</f>
        <v>0</v>
      </c>
      <c r="I135" s="223">
        <f>IF(ISNUMBER(Regressions!I145),ROUND(Regressions!I145, 1), NA())</f>
        <v>0</v>
      </c>
      <c r="J135" s="325">
        <f>IF(ISNUMBER(Regressions!K145),ROUND(Regressions!K145, 1), NA())</f>
        <v>100</v>
      </c>
      <c r="K135" s="323">
        <f>IF(ISNUMBER(Regressions!L145),ROUND(Regressions!L145, 1), NA())</f>
        <v>100</v>
      </c>
      <c r="L135" s="224">
        <f>IF(ISNUMBER(Regressions!M145),ROUND(Regressions!M145, 1), NA())</f>
        <v>100</v>
      </c>
      <c r="M135" s="324">
        <f>IF(ISNUMBER(Regressions!N145),ROUND(Regressions!N145, 1), NA())</f>
        <v>0</v>
      </c>
      <c r="N135" s="223">
        <f>IF(ISNUMBER(Regressions!O145),ROUND(Regressions!O145, 1), NA())</f>
        <v>0</v>
      </c>
      <c r="O135" s="325">
        <f>IF(ISNUMBER(Regressions!Q145),ROUND(Regressions!Q145, 1), NA())</f>
        <v>100</v>
      </c>
      <c r="P135" s="323">
        <f>IF(ISNUMBER(Regressions!R145),ROUND(Regressions!R145, 1), NA())</f>
        <v>100</v>
      </c>
      <c r="Q135" s="201">
        <f>IF(ISNUMBER(Regressions!S145),ROUND(Regressions!S145, 1), NA())</f>
        <v>100</v>
      </c>
      <c r="R135" s="324">
        <f>IF(ISNUMBER(Regressions!T145),ROUND(Regressions!T145, 1), NA())</f>
        <v>0</v>
      </c>
      <c r="S135" s="223">
        <f>IF(ISNUMBER(Regressions!U145),ROUND(Regressions!U145, 1), NA())</f>
        <v>0</v>
      </c>
    </row>
    <row xmlns:x14ac="http://schemas.microsoft.com/office/spreadsheetml/2009/9/ac" r="136" x14ac:dyDescent="0.2">
      <c r="A136" s="320" t="str">
        <f>IF(ISBLANK(Regressions!A146), " ", Regressions!A146)</f>
        <v>Spain</v>
      </c>
      <c r="B136" s="321">
        <f>IF(ISBLANK(Regressions!B146), " ", Regressions!B146)</f>
        <v>2008</v>
      </c>
      <c r="C136" s="326" t="str">
        <f>IF(ISBLANK(Regressions!C146), " ", Regressions!C146)</f>
        <v>Primary</v>
      </c>
      <c r="D136" s="322">
        <f>IF(ISBLANK(Regressions!D146), " ", Regressions!D146)</f>
        <v>2562630</v>
      </c>
      <c r="E136" s="200">
        <f>IF(ISNUMBER(Regressions!E146),ROUND(Regressions!E146, 1), NA())</f>
        <v>100</v>
      </c>
      <c r="F136" s="323">
        <f>IF(ISNUMBER(Regressions!F146),ROUND(Regressions!F146, 1), NA())</f>
        <v>100</v>
      </c>
      <c r="G136" s="222">
        <f>IF(ISNUMBER(Regressions!G146),ROUND(Regressions!G146, 1), NA())</f>
        <v>100</v>
      </c>
      <c r="H136" s="324">
        <f>IF(ISNUMBER(Regressions!H146),ROUND(Regressions!H146, 1), NA())</f>
        <v>0</v>
      </c>
      <c r="I136" s="223">
        <f>IF(ISNUMBER(Regressions!I146),ROUND(Regressions!I146, 1), NA())</f>
        <v>0</v>
      </c>
      <c r="J136" s="325">
        <f>IF(ISNUMBER(Regressions!K146),ROUND(Regressions!K146, 1), NA())</f>
        <v>100</v>
      </c>
      <c r="K136" s="323">
        <f>IF(ISNUMBER(Regressions!L146),ROUND(Regressions!L146, 1), NA())</f>
        <v>100</v>
      </c>
      <c r="L136" s="224">
        <f>IF(ISNUMBER(Regressions!M146),ROUND(Regressions!M146, 1), NA())</f>
        <v>100</v>
      </c>
      <c r="M136" s="324">
        <f>IF(ISNUMBER(Regressions!N146),ROUND(Regressions!N146, 1), NA())</f>
        <v>0</v>
      </c>
      <c r="N136" s="223">
        <f>IF(ISNUMBER(Regressions!O146),ROUND(Regressions!O146, 1), NA())</f>
        <v>0</v>
      </c>
      <c r="O136" s="325">
        <f>IF(ISNUMBER(Regressions!Q146),ROUND(Regressions!Q146, 1), NA())</f>
        <v>100</v>
      </c>
      <c r="P136" s="323">
        <f>IF(ISNUMBER(Regressions!R146),ROUND(Regressions!R146, 1), NA())</f>
        <v>100</v>
      </c>
      <c r="Q136" s="201">
        <f>IF(ISNUMBER(Regressions!S146),ROUND(Regressions!S146, 1), NA())</f>
        <v>100</v>
      </c>
      <c r="R136" s="324">
        <f>IF(ISNUMBER(Regressions!T146),ROUND(Regressions!T146, 1), NA())</f>
        <v>0</v>
      </c>
      <c r="S136" s="223">
        <f>IF(ISNUMBER(Regressions!U146),ROUND(Regressions!U146, 1), NA())</f>
        <v>0</v>
      </c>
    </row>
    <row xmlns:x14ac="http://schemas.microsoft.com/office/spreadsheetml/2009/9/ac" r="137" x14ac:dyDescent="0.2">
      <c r="A137" s="320" t="str">
        <f>IF(ISBLANK(Regressions!A147), " ", Regressions!A147)</f>
        <v>Spain</v>
      </c>
      <c r="B137" s="321">
        <f>IF(ISBLANK(Regressions!B147), " ", Regressions!B147)</f>
        <v>2009</v>
      </c>
      <c r="C137" s="326" t="str">
        <f>IF(ISBLANK(Regressions!C147), " ", Regressions!C147)</f>
        <v>Primary</v>
      </c>
      <c r="D137" s="322">
        <f>IF(ISBLANK(Regressions!D147), " ", Regressions!D147)</f>
        <v>2628982</v>
      </c>
      <c r="E137" s="200">
        <f>IF(ISNUMBER(Regressions!E147),ROUND(Regressions!E147, 1), NA())</f>
        <v>100</v>
      </c>
      <c r="F137" s="323">
        <f>IF(ISNUMBER(Regressions!F147),ROUND(Regressions!F147, 1), NA())</f>
        <v>100</v>
      </c>
      <c r="G137" s="222">
        <f>IF(ISNUMBER(Regressions!G147),ROUND(Regressions!G147, 1), NA())</f>
        <v>100</v>
      </c>
      <c r="H137" s="324">
        <f>IF(ISNUMBER(Regressions!H147),ROUND(Regressions!H147, 1), NA())</f>
        <v>0</v>
      </c>
      <c r="I137" s="223">
        <f>IF(ISNUMBER(Regressions!I147),ROUND(Regressions!I147, 1), NA())</f>
        <v>0</v>
      </c>
      <c r="J137" s="325">
        <f>IF(ISNUMBER(Regressions!K147),ROUND(Regressions!K147, 1), NA())</f>
        <v>100</v>
      </c>
      <c r="K137" s="323">
        <f>IF(ISNUMBER(Regressions!L147),ROUND(Regressions!L147, 1), NA())</f>
        <v>100</v>
      </c>
      <c r="L137" s="224">
        <f>IF(ISNUMBER(Regressions!M147),ROUND(Regressions!M147, 1), NA())</f>
        <v>100</v>
      </c>
      <c r="M137" s="324">
        <f>IF(ISNUMBER(Regressions!N147),ROUND(Regressions!N147, 1), NA())</f>
        <v>0</v>
      </c>
      <c r="N137" s="223">
        <f>IF(ISNUMBER(Regressions!O147),ROUND(Regressions!O147, 1), NA())</f>
        <v>0</v>
      </c>
      <c r="O137" s="325">
        <f>IF(ISNUMBER(Regressions!Q147),ROUND(Regressions!Q147, 1), NA())</f>
        <v>100</v>
      </c>
      <c r="P137" s="323">
        <f>IF(ISNUMBER(Regressions!R147),ROUND(Regressions!R147, 1), NA())</f>
        <v>100</v>
      </c>
      <c r="Q137" s="201">
        <f>IF(ISNUMBER(Regressions!S147),ROUND(Regressions!S147, 1), NA())</f>
        <v>100</v>
      </c>
      <c r="R137" s="324">
        <f>IF(ISNUMBER(Regressions!T147),ROUND(Regressions!T147, 1), NA())</f>
        <v>0</v>
      </c>
      <c r="S137" s="223">
        <f>IF(ISNUMBER(Regressions!U147),ROUND(Regressions!U147, 1), NA())</f>
        <v>0</v>
      </c>
    </row>
    <row xmlns:x14ac="http://schemas.microsoft.com/office/spreadsheetml/2009/9/ac" r="138" x14ac:dyDescent="0.2">
      <c r="A138" s="320" t="str">
        <f>IF(ISBLANK(Regressions!A148), " ", Regressions!A148)</f>
        <v>Spain</v>
      </c>
      <c r="B138" s="321">
        <f>IF(ISBLANK(Regressions!B148), " ", Regressions!B148)</f>
        <v>2010</v>
      </c>
      <c r="C138" s="326" t="str">
        <f>IF(ISBLANK(Regressions!C148), " ", Regressions!C148)</f>
        <v>Primary</v>
      </c>
      <c r="D138" s="322">
        <f>IF(ISBLANK(Regressions!D148), " ", Regressions!D148)</f>
        <v>2688426</v>
      </c>
      <c r="E138" s="200">
        <f>IF(ISNUMBER(Regressions!E148),ROUND(Regressions!E148, 1), NA())</f>
        <v>100</v>
      </c>
      <c r="F138" s="323">
        <f>IF(ISNUMBER(Regressions!F148),ROUND(Regressions!F148, 1), NA())</f>
        <v>100</v>
      </c>
      <c r="G138" s="222">
        <f>IF(ISNUMBER(Regressions!G148),ROUND(Regressions!G148, 1), NA())</f>
        <v>100</v>
      </c>
      <c r="H138" s="324">
        <f>IF(ISNUMBER(Regressions!H148),ROUND(Regressions!H148, 1), NA())</f>
        <v>0</v>
      </c>
      <c r="I138" s="223">
        <f>IF(ISNUMBER(Regressions!I148),ROUND(Regressions!I148, 1), NA())</f>
        <v>0</v>
      </c>
      <c r="J138" s="325">
        <f>IF(ISNUMBER(Regressions!K148),ROUND(Regressions!K148, 1), NA())</f>
        <v>100</v>
      </c>
      <c r="K138" s="323">
        <f>IF(ISNUMBER(Regressions!L148),ROUND(Regressions!L148, 1), NA())</f>
        <v>100</v>
      </c>
      <c r="L138" s="224">
        <f>IF(ISNUMBER(Regressions!M148),ROUND(Regressions!M148, 1), NA())</f>
        <v>100</v>
      </c>
      <c r="M138" s="324">
        <f>IF(ISNUMBER(Regressions!N148),ROUND(Regressions!N148, 1), NA())</f>
        <v>0</v>
      </c>
      <c r="N138" s="223">
        <f>IF(ISNUMBER(Regressions!O148),ROUND(Regressions!O148, 1), NA())</f>
        <v>0</v>
      </c>
      <c r="O138" s="325">
        <f>IF(ISNUMBER(Regressions!Q148),ROUND(Regressions!Q148, 1), NA())</f>
        <v>100</v>
      </c>
      <c r="P138" s="323">
        <f>IF(ISNUMBER(Regressions!R148),ROUND(Regressions!R148, 1), NA())</f>
        <v>100</v>
      </c>
      <c r="Q138" s="201">
        <f>IF(ISNUMBER(Regressions!S148),ROUND(Regressions!S148, 1), NA())</f>
        <v>100</v>
      </c>
      <c r="R138" s="324">
        <f>IF(ISNUMBER(Regressions!T148),ROUND(Regressions!T148, 1), NA())</f>
        <v>0</v>
      </c>
      <c r="S138" s="223">
        <f>IF(ISNUMBER(Regressions!U148),ROUND(Regressions!U148, 1), NA())</f>
        <v>0</v>
      </c>
    </row>
    <row xmlns:x14ac="http://schemas.microsoft.com/office/spreadsheetml/2009/9/ac" r="139" x14ac:dyDescent="0.2">
      <c r="A139" s="320" t="str">
        <f>IF(ISBLANK(Regressions!A149), " ", Regressions!A149)</f>
        <v>Spain</v>
      </c>
      <c r="B139" s="321">
        <f>IF(ISBLANK(Regressions!B149), " ", Regressions!B149)</f>
        <v>2011</v>
      </c>
      <c r="C139" s="326" t="str">
        <f>IF(ISBLANK(Regressions!C149), " ", Regressions!C149)</f>
        <v>Primary</v>
      </c>
      <c r="D139" s="322">
        <f>IF(ISBLANK(Regressions!D149), " ", Regressions!D149)</f>
        <v>2750546</v>
      </c>
      <c r="E139" s="200">
        <f>IF(ISNUMBER(Regressions!E149),ROUND(Regressions!E149, 1), NA())</f>
        <v>100</v>
      </c>
      <c r="F139" s="323">
        <f>IF(ISNUMBER(Regressions!F149),ROUND(Regressions!F149, 1), NA())</f>
        <v>100</v>
      </c>
      <c r="G139" s="222">
        <f>IF(ISNUMBER(Regressions!G149),ROUND(Regressions!G149, 1), NA())</f>
        <v>100</v>
      </c>
      <c r="H139" s="324">
        <f>IF(ISNUMBER(Regressions!H149),ROUND(Regressions!H149, 1), NA())</f>
        <v>0</v>
      </c>
      <c r="I139" s="223">
        <f>IF(ISNUMBER(Regressions!I149),ROUND(Regressions!I149, 1), NA())</f>
        <v>0</v>
      </c>
      <c r="J139" s="325">
        <f>IF(ISNUMBER(Regressions!K149),ROUND(Regressions!K149, 1), NA())</f>
        <v>100</v>
      </c>
      <c r="K139" s="323">
        <f>IF(ISNUMBER(Regressions!L149),ROUND(Regressions!L149, 1), NA())</f>
        <v>100</v>
      </c>
      <c r="L139" s="224">
        <f>IF(ISNUMBER(Regressions!M149),ROUND(Regressions!M149, 1), NA())</f>
        <v>100</v>
      </c>
      <c r="M139" s="324">
        <f>IF(ISNUMBER(Regressions!N149),ROUND(Regressions!N149, 1), NA())</f>
        <v>0</v>
      </c>
      <c r="N139" s="223">
        <f>IF(ISNUMBER(Regressions!O149),ROUND(Regressions!O149, 1), NA())</f>
        <v>0</v>
      </c>
      <c r="O139" s="325">
        <f>IF(ISNUMBER(Regressions!Q149),ROUND(Regressions!Q149, 1), NA())</f>
        <v>100</v>
      </c>
      <c r="P139" s="323">
        <f>IF(ISNUMBER(Regressions!R149),ROUND(Regressions!R149, 1), NA())</f>
        <v>100</v>
      </c>
      <c r="Q139" s="201">
        <f>IF(ISNUMBER(Regressions!S149),ROUND(Regressions!S149, 1), NA())</f>
        <v>100</v>
      </c>
      <c r="R139" s="324">
        <f>IF(ISNUMBER(Regressions!T149),ROUND(Regressions!T149, 1), NA())</f>
        <v>0</v>
      </c>
      <c r="S139" s="223">
        <f>IF(ISNUMBER(Regressions!U149),ROUND(Regressions!U149, 1), NA())</f>
        <v>0</v>
      </c>
    </row>
    <row xmlns:x14ac="http://schemas.microsoft.com/office/spreadsheetml/2009/9/ac" r="140" x14ac:dyDescent="0.2">
      <c r="A140" s="320" t="str">
        <f>IF(ISBLANK(Regressions!A150), " ", Regressions!A150)</f>
        <v>Spain</v>
      </c>
      <c r="B140" s="321">
        <f>IF(ISBLANK(Regressions!B150), " ", Regressions!B150)</f>
        <v>2012</v>
      </c>
      <c r="C140" s="326" t="str">
        <f>IF(ISBLANK(Regressions!C150), " ", Regressions!C150)</f>
        <v>Primary</v>
      </c>
      <c r="D140" s="322">
        <f>IF(ISBLANK(Regressions!D150), " ", Regressions!D150)</f>
        <v>2803312</v>
      </c>
      <c r="E140" s="200">
        <f>IF(ISNUMBER(Regressions!E150),ROUND(Regressions!E150, 1), NA())</f>
        <v>100</v>
      </c>
      <c r="F140" s="323">
        <f>IF(ISNUMBER(Regressions!F150),ROUND(Regressions!F150, 1), NA())</f>
        <v>100</v>
      </c>
      <c r="G140" s="222">
        <f>IF(ISNUMBER(Regressions!G150),ROUND(Regressions!G150, 1), NA())</f>
        <v>100</v>
      </c>
      <c r="H140" s="324">
        <f>IF(ISNUMBER(Regressions!H150),ROUND(Regressions!H150, 1), NA())</f>
        <v>0</v>
      </c>
      <c r="I140" s="223">
        <f>IF(ISNUMBER(Regressions!I150),ROUND(Regressions!I150, 1), NA())</f>
        <v>0</v>
      </c>
      <c r="J140" s="325">
        <f>IF(ISNUMBER(Regressions!K150),ROUND(Regressions!K150, 1), NA())</f>
        <v>100</v>
      </c>
      <c r="K140" s="323">
        <f>IF(ISNUMBER(Regressions!L150),ROUND(Regressions!L150, 1), NA())</f>
        <v>100</v>
      </c>
      <c r="L140" s="224">
        <f>IF(ISNUMBER(Regressions!M150),ROUND(Regressions!M150, 1), NA())</f>
        <v>100</v>
      </c>
      <c r="M140" s="324">
        <f>IF(ISNUMBER(Regressions!N150),ROUND(Regressions!N150, 1), NA())</f>
        <v>0</v>
      </c>
      <c r="N140" s="223">
        <f>IF(ISNUMBER(Regressions!O150),ROUND(Regressions!O150, 1), NA())</f>
        <v>0</v>
      </c>
      <c r="O140" s="325">
        <f>IF(ISNUMBER(Regressions!Q150),ROUND(Regressions!Q150, 1), NA())</f>
        <v>100</v>
      </c>
      <c r="P140" s="323">
        <f>IF(ISNUMBER(Regressions!R150),ROUND(Regressions!R150, 1), NA())</f>
        <v>100</v>
      </c>
      <c r="Q140" s="201">
        <f>IF(ISNUMBER(Regressions!S150),ROUND(Regressions!S150, 1), NA())</f>
        <v>100</v>
      </c>
      <c r="R140" s="324">
        <f>IF(ISNUMBER(Regressions!T150),ROUND(Regressions!T150, 1), NA())</f>
        <v>0</v>
      </c>
      <c r="S140" s="223">
        <f>IF(ISNUMBER(Regressions!U150),ROUND(Regressions!U150, 1), NA())</f>
        <v>0</v>
      </c>
    </row>
    <row xmlns:x14ac="http://schemas.microsoft.com/office/spreadsheetml/2009/9/ac" r="141" x14ac:dyDescent="0.2">
      <c r="A141" s="320" t="str">
        <f>IF(ISBLANK(Regressions!A151), " ", Regressions!A151)</f>
        <v>Spain</v>
      </c>
      <c r="B141" s="321">
        <f>IF(ISBLANK(Regressions!B151), " ", Regressions!B151)</f>
        <v>2013</v>
      </c>
      <c r="C141" s="326" t="str">
        <f>IF(ISBLANK(Regressions!C151), " ", Regressions!C151)</f>
        <v>Primary</v>
      </c>
      <c r="D141" s="322">
        <f>IF(ISBLANK(Regressions!D151), " ", Regressions!D151)</f>
        <v>2846200</v>
      </c>
      <c r="E141" s="200">
        <f>IF(ISNUMBER(Regressions!E151),ROUND(Regressions!E151, 1), NA())</f>
        <v>100</v>
      </c>
      <c r="F141" s="323">
        <f>IF(ISNUMBER(Regressions!F151),ROUND(Regressions!F151, 1), NA())</f>
        <v>100</v>
      </c>
      <c r="G141" s="222">
        <f>IF(ISNUMBER(Regressions!G151),ROUND(Regressions!G151, 1), NA())</f>
        <v>100</v>
      </c>
      <c r="H141" s="324">
        <f>IF(ISNUMBER(Regressions!H151),ROUND(Regressions!H151, 1), NA())</f>
        <v>0</v>
      </c>
      <c r="I141" s="223">
        <f>IF(ISNUMBER(Regressions!I151),ROUND(Regressions!I151, 1), NA())</f>
        <v>0</v>
      </c>
      <c r="J141" s="325">
        <f>IF(ISNUMBER(Regressions!K151),ROUND(Regressions!K151, 1), NA())</f>
        <v>100</v>
      </c>
      <c r="K141" s="323">
        <f>IF(ISNUMBER(Regressions!L151),ROUND(Regressions!L151, 1), NA())</f>
        <v>100</v>
      </c>
      <c r="L141" s="224">
        <f>IF(ISNUMBER(Regressions!M151),ROUND(Regressions!M151, 1), NA())</f>
        <v>100</v>
      </c>
      <c r="M141" s="324">
        <f>IF(ISNUMBER(Regressions!N151),ROUND(Regressions!N151, 1), NA())</f>
        <v>0</v>
      </c>
      <c r="N141" s="223">
        <f>IF(ISNUMBER(Regressions!O151),ROUND(Regressions!O151, 1), NA())</f>
        <v>0</v>
      </c>
      <c r="O141" s="325">
        <f>IF(ISNUMBER(Regressions!Q151),ROUND(Regressions!Q151, 1), NA())</f>
        <v>100</v>
      </c>
      <c r="P141" s="323">
        <f>IF(ISNUMBER(Regressions!R151),ROUND(Regressions!R151, 1), NA())</f>
        <v>100</v>
      </c>
      <c r="Q141" s="201">
        <f>IF(ISNUMBER(Regressions!S151),ROUND(Regressions!S151, 1), NA())</f>
        <v>100</v>
      </c>
      <c r="R141" s="324">
        <f>IF(ISNUMBER(Regressions!T151),ROUND(Regressions!T151, 1), NA())</f>
        <v>0</v>
      </c>
      <c r="S141" s="223">
        <f>IF(ISNUMBER(Regressions!U151),ROUND(Regressions!U151, 1), NA())</f>
        <v>0</v>
      </c>
    </row>
    <row xmlns:x14ac="http://schemas.microsoft.com/office/spreadsheetml/2009/9/ac" r="142" x14ac:dyDescent="0.2">
      <c r="A142" s="320" t="str">
        <f>IF(ISBLANK(Regressions!A152), " ", Regressions!A152)</f>
        <v>Spain</v>
      </c>
      <c r="B142" s="321">
        <f>IF(ISBLANK(Regressions!B152), " ", Regressions!B152)</f>
        <v>2014</v>
      </c>
      <c r="C142" s="326" t="str">
        <f>IF(ISBLANK(Regressions!C152), " ", Regressions!C152)</f>
        <v>Primary</v>
      </c>
      <c r="D142" s="322">
        <f>IF(ISBLANK(Regressions!D152), " ", Regressions!D152)</f>
        <v>2887332</v>
      </c>
      <c r="E142" s="200">
        <f>IF(ISNUMBER(Regressions!E152),ROUND(Regressions!E152, 1), NA())</f>
        <v>100</v>
      </c>
      <c r="F142" s="323">
        <f>IF(ISNUMBER(Regressions!F152),ROUND(Regressions!F152, 1), NA())</f>
        <v>100</v>
      </c>
      <c r="G142" s="222">
        <f>IF(ISNUMBER(Regressions!G152),ROUND(Regressions!G152, 1), NA())</f>
        <v>100</v>
      </c>
      <c r="H142" s="324">
        <f>IF(ISNUMBER(Regressions!H152),ROUND(Regressions!H152, 1), NA())</f>
        <v>0</v>
      </c>
      <c r="I142" s="223">
        <f>IF(ISNUMBER(Regressions!I152),ROUND(Regressions!I152, 1), NA())</f>
        <v>0</v>
      </c>
      <c r="J142" s="325">
        <f>IF(ISNUMBER(Regressions!K152),ROUND(Regressions!K152, 1), NA())</f>
        <v>100</v>
      </c>
      <c r="K142" s="323">
        <f>IF(ISNUMBER(Regressions!L152),ROUND(Regressions!L152, 1), NA())</f>
        <v>100</v>
      </c>
      <c r="L142" s="224">
        <f>IF(ISNUMBER(Regressions!M152),ROUND(Regressions!M152, 1), NA())</f>
        <v>100</v>
      </c>
      <c r="M142" s="324">
        <f>IF(ISNUMBER(Regressions!N152),ROUND(Regressions!N152, 1), NA())</f>
        <v>0</v>
      </c>
      <c r="N142" s="223">
        <f>IF(ISNUMBER(Regressions!O152),ROUND(Regressions!O152, 1), NA())</f>
        <v>0</v>
      </c>
      <c r="O142" s="325">
        <f>IF(ISNUMBER(Regressions!Q152),ROUND(Regressions!Q152, 1), NA())</f>
        <v>100</v>
      </c>
      <c r="P142" s="323">
        <f>IF(ISNUMBER(Regressions!R152),ROUND(Regressions!R152, 1), NA())</f>
        <v>100</v>
      </c>
      <c r="Q142" s="201">
        <f>IF(ISNUMBER(Regressions!S152),ROUND(Regressions!S152, 1), NA())</f>
        <v>100</v>
      </c>
      <c r="R142" s="324">
        <f>IF(ISNUMBER(Regressions!T152),ROUND(Regressions!T152, 1), NA())</f>
        <v>0</v>
      </c>
      <c r="S142" s="223">
        <f>IF(ISNUMBER(Regressions!U152),ROUND(Regressions!U152, 1), NA())</f>
        <v>0</v>
      </c>
    </row>
    <row xmlns:x14ac="http://schemas.microsoft.com/office/spreadsheetml/2009/9/ac" r="143" x14ac:dyDescent="0.2">
      <c r="A143" s="320" t="str">
        <f>IF(ISBLANK(Regressions!A153), " ", Regressions!A153)</f>
        <v>Spain</v>
      </c>
      <c r="B143" s="321">
        <f>IF(ISBLANK(Regressions!B153), " ", Regressions!B153)</f>
        <v>2015</v>
      </c>
      <c r="C143" s="326" t="str">
        <f>IF(ISBLANK(Regressions!C153), " ", Regressions!C153)</f>
        <v>Primary</v>
      </c>
      <c r="D143" s="322">
        <f>IF(ISBLANK(Regressions!D153), " ", Regressions!D153)</f>
        <v>2947209</v>
      </c>
      <c r="E143" s="200">
        <f>IF(ISNUMBER(Regressions!E153),ROUND(Regressions!E153, 1), NA())</f>
        <v>100</v>
      </c>
      <c r="F143" s="323">
        <f>IF(ISNUMBER(Regressions!F153),ROUND(Regressions!F153, 1), NA())</f>
        <v>100</v>
      </c>
      <c r="G143" s="222">
        <f>IF(ISNUMBER(Regressions!G153),ROUND(Regressions!G153, 1), NA())</f>
        <v>100</v>
      </c>
      <c r="H143" s="324">
        <f>IF(ISNUMBER(Regressions!H153),ROUND(Regressions!H153, 1), NA())</f>
        <v>0</v>
      </c>
      <c r="I143" s="223">
        <f>IF(ISNUMBER(Regressions!I153),ROUND(Regressions!I153, 1), NA())</f>
        <v>0</v>
      </c>
      <c r="J143" s="325">
        <f>IF(ISNUMBER(Regressions!K153),ROUND(Regressions!K153, 1), NA())</f>
        <v>100</v>
      </c>
      <c r="K143" s="323">
        <f>IF(ISNUMBER(Regressions!L153),ROUND(Regressions!L153, 1), NA())</f>
        <v>100</v>
      </c>
      <c r="L143" s="224">
        <f>IF(ISNUMBER(Regressions!M153),ROUND(Regressions!M153, 1), NA())</f>
        <v>100</v>
      </c>
      <c r="M143" s="324">
        <f>IF(ISNUMBER(Regressions!N153),ROUND(Regressions!N153, 1), NA())</f>
        <v>0</v>
      </c>
      <c r="N143" s="223">
        <f>IF(ISNUMBER(Regressions!O153),ROUND(Regressions!O153, 1), NA())</f>
        <v>0</v>
      </c>
      <c r="O143" s="325">
        <f>IF(ISNUMBER(Regressions!Q153),ROUND(Regressions!Q153, 1), NA())</f>
        <v>100</v>
      </c>
      <c r="P143" s="323">
        <f>IF(ISNUMBER(Regressions!R153),ROUND(Regressions!R153, 1), NA())</f>
        <v>100</v>
      </c>
      <c r="Q143" s="201">
        <f>IF(ISNUMBER(Regressions!S153),ROUND(Regressions!S153, 1), NA())</f>
        <v>100</v>
      </c>
      <c r="R143" s="324">
        <f>IF(ISNUMBER(Regressions!T153),ROUND(Regressions!T153, 1), NA())</f>
        <v>0</v>
      </c>
      <c r="S143" s="223">
        <f>IF(ISNUMBER(Regressions!U153),ROUND(Regressions!U153, 1), NA())</f>
        <v>0</v>
      </c>
    </row>
    <row xmlns:x14ac="http://schemas.microsoft.com/office/spreadsheetml/2009/9/ac" r="144" x14ac:dyDescent="0.2">
      <c r="A144" s="320" t="str">
        <f>IF(ISBLANK(Regressions!A154), " ", Regressions!A154)</f>
        <v>Spain</v>
      </c>
      <c r="B144" s="321">
        <f>IF(ISBLANK(Regressions!B154), " ", Regressions!B154)</f>
        <v>2016</v>
      </c>
      <c r="C144" s="326" t="str">
        <f>IF(ISBLANK(Regressions!C154), " ", Regressions!C154)</f>
        <v>Primary</v>
      </c>
      <c r="D144" s="322">
        <f>IF(ISBLANK(Regressions!D154), " ", Regressions!D154)</f>
        <v>2964602</v>
      </c>
      <c r="E144" s="200">
        <f>IF(ISNUMBER(Regressions!E154),ROUND(Regressions!E154, 1), NA())</f>
        <v>100</v>
      </c>
      <c r="F144" s="323">
        <f>IF(ISNUMBER(Regressions!F154),ROUND(Regressions!F154, 1), NA())</f>
        <v>100</v>
      </c>
      <c r="G144" s="222">
        <f>IF(ISNUMBER(Regressions!G154),ROUND(Regressions!G154, 1), NA())</f>
        <v>100</v>
      </c>
      <c r="H144" s="324">
        <f>IF(ISNUMBER(Regressions!H154),ROUND(Regressions!H154, 1), NA())</f>
        <v>0</v>
      </c>
      <c r="I144" s="223">
        <f>IF(ISNUMBER(Regressions!I154),ROUND(Regressions!I154, 1), NA())</f>
        <v>0</v>
      </c>
      <c r="J144" s="325">
        <f>IF(ISNUMBER(Regressions!K154),ROUND(Regressions!K154, 1), NA())</f>
        <v>100</v>
      </c>
      <c r="K144" s="323">
        <f>IF(ISNUMBER(Regressions!L154),ROUND(Regressions!L154, 1), NA())</f>
        <v>100</v>
      </c>
      <c r="L144" s="224">
        <f>IF(ISNUMBER(Regressions!M154),ROUND(Regressions!M154, 1), NA())</f>
        <v>100</v>
      </c>
      <c r="M144" s="324">
        <f>IF(ISNUMBER(Regressions!N154),ROUND(Regressions!N154, 1), NA())</f>
        <v>0</v>
      </c>
      <c r="N144" s="223">
        <f>IF(ISNUMBER(Regressions!O154),ROUND(Regressions!O154, 1), NA())</f>
        <v>0</v>
      </c>
      <c r="O144" s="325">
        <f>IF(ISNUMBER(Regressions!Q154),ROUND(Regressions!Q154, 1), NA())</f>
        <v>100</v>
      </c>
      <c r="P144" s="323">
        <f>IF(ISNUMBER(Regressions!R154),ROUND(Regressions!R154, 1), NA())</f>
        <v>100</v>
      </c>
      <c r="Q144" s="201">
        <f>IF(ISNUMBER(Regressions!S154),ROUND(Regressions!S154, 1), NA())</f>
        <v>100</v>
      </c>
      <c r="R144" s="324">
        <f>IF(ISNUMBER(Regressions!T154),ROUND(Regressions!T154, 1), NA())</f>
        <v>0</v>
      </c>
      <c r="S144" s="223">
        <f>IF(ISNUMBER(Regressions!U154),ROUND(Regressions!U154, 1), NA())</f>
        <v>0</v>
      </c>
    </row>
    <row xmlns:x14ac="http://schemas.microsoft.com/office/spreadsheetml/2009/9/ac" r="145" x14ac:dyDescent="0.2">
      <c r="A145" s="320" t="str">
        <f>IF(ISBLANK(Regressions!A155), " ", Regressions!A155)</f>
        <v>Spain</v>
      </c>
      <c r="B145" s="321">
        <f>IF(ISBLANK(Regressions!B155), " ", Regressions!B155)</f>
        <v>2017</v>
      </c>
      <c r="C145" s="326" t="str">
        <f>IF(ISBLANK(Regressions!C155), " ", Regressions!C155)</f>
        <v>Primary</v>
      </c>
      <c r="D145" s="322">
        <f>IF(ISBLANK(Regressions!D155), " ", Regressions!D155)</f>
        <v>2968043</v>
      </c>
      <c r="E145" s="200">
        <f>IF(ISNUMBER(Regressions!E155),ROUND(Regressions!E155, 1), NA())</f>
        <v>100</v>
      </c>
      <c r="F145" s="323">
        <f>IF(ISNUMBER(Regressions!F155),ROUND(Regressions!F155, 1), NA())</f>
        <v>100</v>
      </c>
      <c r="G145" s="222">
        <f>IF(ISNUMBER(Regressions!G155),ROUND(Regressions!G155, 1), NA())</f>
        <v>100</v>
      </c>
      <c r="H145" s="324">
        <f>IF(ISNUMBER(Regressions!H155),ROUND(Regressions!H155, 1), NA())</f>
        <v>0</v>
      </c>
      <c r="I145" s="223">
        <f>IF(ISNUMBER(Regressions!I155),ROUND(Regressions!I155, 1), NA())</f>
        <v>0</v>
      </c>
      <c r="J145" s="325">
        <f>IF(ISNUMBER(Regressions!K155),ROUND(Regressions!K155, 1), NA())</f>
        <v>100</v>
      </c>
      <c r="K145" s="323">
        <f>IF(ISNUMBER(Regressions!L155),ROUND(Regressions!L155, 1), NA())</f>
        <v>100</v>
      </c>
      <c r="L145" s="224">
        <f>IF(ISNUMBER(Regressions!M155),ROUND(Regressions!M155, 1), NA())</f>
        <v>100</v>
      </c>
      <c r="M145" s="324">
        <f>IF(ISNUMBER(Regressions!N155),ROUND(Regressions!N155, 1), NA())</f>
        <v>0</v>
      </c>
      <c r="N145" s="223">
        <f>IF(ISNUMBER(Regressions!O155),ROUND(Regressions!O155, 1), NA())</f>
        <v>0</v>
      </c>
      <c r="O145" s="325">
        <f>IF(ISNUMBER(Regressions!Q155),ROUND(Regressions!Q155, 1), NA())</f>
        <v>100</v>
      </c>
      <c r="P145" s="323">
        <f>IF(ISNUMBER(Regressions!R155),ROUND(Regressions!R155, 1), NA())</f>
        <v>100</v>
      </c>
      <c r="Q145" s="201">
        <f>IF(ISNUMBER(Regressions!S155),ROUND(Regressions!S155, 1), NA())</f>
        <v>100</v>
      </c>
      <c r="R145" s="324">
        <f>IF(ISNUMBER(Regressions!T155),ROUND(Regressions!T155, 1), NA())</f>
        <v>0</v>
      </c>
      <c r="S145" s="223">
        <f>IF(ISNUMBER(Regressions!U155),ROUND(Regressions!U155, 1), NA())</f>
        <v>0</v>
      </c>
    </row>
    <row xmlns:x14ac="http://schemas.microsoft.com/office/spreadsheetml/2009/9/ac" r="146" x14ac:dyDescent="0.2">
      <c r="A146" s="320" t="str">
        <f>IF(ISBLANK(Regressions!A156), " ", Regressions!A156)</f>
        <v>Spain</v>
      </c>
      <c r="B146" s="321">
        <f>IF(ISBLANK(Regressions!B156), " ", Regressions!B156)</f>
        <v>2018</v>
      </c>
      <c r="C146" s="326" t="str">
        <f>IF(ISBLANK(Regressions!C156), " ", Regressions!C156)</f>
        <v>Primary</v>
      </c>
      <c r="D146" s="322">
        <f>IF(ISBLANK(Regressions!D156), " ", Regressions!D156)</f>
        <v>2965154</v>
      </c>
      <c r="E146" s="200">
        <f>IF(ISNUMBER(Regressions!E156),ROUND(Regressions!E156, 1), NA())</f>
        <v>100</v>
      </c>
      <c r="F146" s="323">
        <f>IF(ISNUMBER(Regressions!F156),ROUND(Regressions!F156, 1), NA())</f>
        <v>100</v>
      </c>
      <c r="G146" s="222">
        <f>IF(ISNUMBER(Regressions!G156),ROUND(Regressions!G156, 1), NA())</f>
        <v>100</v>
      </c>
      <c r="H146" s="324">
        <f>IF(ISNUMBER(Regressions!H156),ROUND(Regressions!H156, 1), NA())</f>
        <v>0</v>
      </c>
      <c r="I146" s="223">
        <f>IF(ISNUMBER(Regressions!I156),ROUND(Regressions!I156, 1), NA())</f>
        <v>0</v>
      </c>
      <c r="J146" s="325">
        <f>IF(ISNUMBER(Regressions!K156),ROUND(Regressions!K156, 1), NA())</f>
        <v>100</v>
      </c>
      <c r="K146" s="323">
        <f>IF(ISNUMBER(Regressions!L156),ROUND(Regressions!L156, 1), NA())</f>
        <v>100</v>
      </c>
      <c r="L146" s="224">
        <f>IF(ISNUMBER(Regressions!M156),ROUND(Regressions!M156, 1), NA())</f>
        <v>100</v>
      </c>
      <c r="M146" s="324">
        <f>IF(ISNUMBER(Regressions!N156),ROUND(Regressions!N156, 1), NA())</f>
        <v>0</v>
      </c>
      <c r="N146" s="223">
        <f>IF(ISNUMBER(Regressions!O156),ROUND(Regressions!O156, 1), NA())</f>
        <v>0</v>
      </c>
      <c r="O146" s="325">
        <f>IF(ISNUMBER(Regressions!Q156),ROUND(Regressions!Q156, 1), NA())</f>
        <v>100</v>
      </c>
      <c r="P146" s="323">
        <f>IF(ISNUMBER(Regressions!R156),ROUND(Regressions!R156, 1), NA())</f>
        <v>100</v>
      </c>
      <c r="Q146" s="201">
        <f>IF(ISNUMBER(Regressions!S156),ROUND(Regressions!S156, 1), NA())</f>
        <v>100</v>
      </c>
      <c r="R146" s="324">
        <f>IF(ISNUMBER(Regressions!T156),ROUND(Regressions!T156, 1), NA())</f>
        <v>0</v>
      </c>
      <c r="S146" s="223">
        <f>IF(ISNUMBER(Regressions!U156),ROUND(Regressions!U156, 1), NA())</f>
        <v>0</v>
      </c>
    </row>
    <row xmlns:x14ac="http://schemas.microsoft.com/office/spreadsheetml/2009/9/ac" r="147" x14ac:dyDescent="0.2">
      <c r="A147" s="320" t="str">
        <f>IF(ISBLANK(Regressions!A157), " ", Regressions!A157)</f>
        <v>Spain</v>
      </c>
      <c r="B147" s="321">
        <f>IF(ISBLANK(Regressions!B157), " ", Regressions!B157)</f>
        <v>2019</v>
      </c>
      <c r="C147" s="326" t="str">
        <f>IF(ISBLANK(Regressions!C157), " ", Regressions!C157)</f>
        <v>Primary</v>
      </c>
      <c r="D147" s="322">
        <f>IF(ISBLANK(Regressions!D157), " ", Regressions!D157)</f>
        <v>2944539</v>
      </c>
      <c r="E147" s="200">
        <f>IF(ISNUMBER(Regressions!E157),ROUND(Regressions!E157, 1), NA())</f>
        <v>100</v>
      </c>
      <c r="F147" s="323">
        <f>IF(ISNUMBER(Regressions!F157),ROUND(Regressions!F157, 1), NA())</f>
        <v>100</v>
      </c>
      <c r="G147" s="222">
        <f>IF(ISNUMBER(Regressions!G157),ROUND(Regressions!G157, 1), NA())</f>
        <v>100</v>
      </c>
      <c r="H147" s="324">
        <f>IF(ISNUMBER(Regressions!H157),ROUND(Regressions!H157, 1), NA())</f>
        <v>0</v>
      </c>
      <c r="I147" s="223">
        <f>IF(ISNUMBER(Regressions!I157),ROUND(Regressions!I157, 1), NA())</f>
        <v>0</v>
      </c>
      <c r="J147" s="325">
        <f>IF(ISNUMBER(Regressions!K157),ROUND(Regressions!K157, 1), NA())</f>
        <v>100</v>
      </c>
      <c r="K147" s="323">
        <f>IF(ISNUMBER(Regressions!L157),ROUND(Regressions!L157, 1), NA())</f>
        <v>100</v>
      </c>
      <c r="L147" s="224">
        <f>IF(ISNUMBER(Regressions!M157),ROUND(Regressions!M157, 1), NA())</f>
        <v>100</v>
      </c>
      <c r="M147" s="324">
        <f>IF(ISNUMBER(Regressions!N157),ROUND(Regressions!N157, 1), NA())</f>
        <v>0</v>
      </c>
      <c r="N147" s="223">
        <f>IF(ISNUMBER(Regressions!O157),ROUND(Regressions!O157, 1), NA())</f>
        <v>0</v>
      </c>
      <c r="O147" s="325">
        <f>IF(ISNUMBER(Regressions!Q157),ROUND(Regressions!Q157, 1), NA())</f>
        <v>100</v>
      </c>
      <c r="P147" s="323">
        <f>IF(ISNUMBER(Regressions!R157),ROUND(Regressions!R157, 1), NA())</f>
        <v>100</v>
      </c>
      <c r="Q147" s="201">
        <f>IF(ISNUMBER(Regressions!S157),ROUND(Regressions!S157, 1), NA())</f>
        <v>100</v>
      </c>
      <c r="R147" s="324">
        <f>IF(ISNUMBER(Regressions!T157),ROUND(Regressions!T157, 1), NA())</f>
        <v>0</v>
      </c>
      <c r="S147" s="223">
        <f>IF(ISNUMBER(Regressions!U157),ROUND(Regressions!U157, 1), NA())</f>
        <v>0</v>
      </c>
    </row>
    <row xmlns:x14ac="http://schemas.microsoft.com/office/spreadsheetml/2009/9/ac" r="148" x14ac:dyDescent="0.2">
      <c r="A148" s="320" t="str">
        <f>IF(ISBLANK(Regressions!A158), " ", Regressions!A158)</f>
        <v>Spain</v>
      </c>
      <c r="B148" s="321">
        <f>IF(ISBLANK(Regressions!B158), " ", Regressions!B158)</f>
        <v>2020</v>
      </c>
      <c r="C148" s="326" t="str">
        <f>IF(ISBLANK(Regressions!C158), " ", Regressions!C158)</f>
        <v>Primary</v>
      </c>
      <c r="D148" s="322">
        <f>IF(ISBLANK(Regressions!D158), " ", Regressions!D158)</f>
        <v>2907823</v>
      </c>
      <c r="E148" s="200">
        <f>IF(ISNUMBER(Regressions!E158),ROUND(Regressions!E158, 1), NA())</f>
        <v>100</v>
      </c>
      <c r="F148" s="323">
        <f>IF(ISNUMBER(Regressions!F158),ROUND(Regressions!F158, 1), NA())</f>
        <v>100</v>
      </c>
      <c r="G148" s="222">
        <f>IF(ISNUMBER(Regressions!G158),ROUND(Regressions!G158, 1), NA())</f>
        <v>100</v>
      </c>
      <c r="H148" s="324">
        <f>IF(ISNUMBER(Regressions!H158),ROUND(Regressions!H158, 1), NA())</f>
        <v>0</v>
      </c>
      <c r="I148" s="223">
        <f>IF(ISNUMBER(Regressions!I158),ROUND(Regressions!I158, 1), NA())</f>
        <v>0</v>
      </c>
      <c r="J148" s="325">
        <f>IF(ISNUMBER(Regressions!K158),ROUND(Regressions!K158, 1), NA())</f>
        <v>100</v>
      </c>
      <c r="K148" s="323">
        <f>IF(ISNUMBER(Regressions!L158),ROUND(Regressions!L158, 1), NA())</f>
        <v>100</v>
      </c>
      <c r="L148" s="224">
        <f>IF(ISNUMBER(Regressions!M158),ROUND(Regressions!M158, 1), NA())</f>
        <v>100</v>
      </c>
      <c r="M148" s="324">
        <f>IF(ISNUMBER(Regressions!N158),ROUND(Regressions!N158, 1), NA())</f>
        <v>0</v>
      </c>
      <c r="N148" s="223">
        <f>IF(ISNUMBER(Regressions!O158),ROUND(Regressions!O158, 1), NA())</f>
        <v>0</v>
      </c>
      <c r="O148" s="325">
        <f>IF(ISNUMBER(Regressions!Q158),ROUND(Regressions!Q158, 1), NA())</f>
        <v>100</v>
      </c>
      <c r="P148" s="323">
        <f>IF(ISNUMBER(Regressions!R158),ROUND(Regressions!R158, 1), NA())</f>
        <v>100</v>
      </c>
      <c r="Q148" s="201">
        <f>IF(ISNUMBER(Regressions!S158),ROUND(Regressions!S158, 1), NA())</f>
        <v>100</v>
      </c>
      <c r="R148" s="324">
        <f>IF(ISNUMBER(Regressions!T158),ROUND(Regressions!T158, 1), NA())</f>
        <v>0</v>
      </c>
      <c r="S148" s="223">
        <f>IF(ISNUMBER(Regressions!U158),ROUND(Regressions!U158, 1), NA())</f>
        <v>0</v>
      </c>
    </row>
    <row xmlns:x14ac="http://schemas.microsoft.com/office/spreadsheetml/2009/9/ac" r="149" x14ac:dyDescent="0.2">
      <c r="A149" s="371" t="str">
        <f>IF(ISBLANK(Regressions!A159), " ", Regressions!A159)</f>
        <v>Spain</v>
      </c>
      <c r="B149" s="372">
        <f>IF(ISBLANK(Regressions!B159), " ", Regressions!B159)</f>
        <v>2021</v>
      </c>
      <c r="C149" s="373" t="str">
        <f>IF(ISBLANK(Regressions!C159), " ", Regressions!C159)</f>
        <v>Primary</v>
      </c>
      <c r="D149" s="374">
        <f>IF(ISBLANK(Regressions!D159), " ", Regressions!D159)</f>
        <v>2844223</v>
      </c>
      <c r="E149" s="377">
        <f>IF(ISNUMBER(Regressions!E159),ROUND(Regressions!E159, 1), NA())</f>
        <v>100</v>
      </c>
      <c r="F149" s="375">
        <f>IF(ISNUMBER(Regressions!F159),ROUND(Regressions!F159, 1), NA())</f>
        <v>100</v>
      </c>
      <c r="G149" s="378">
        <f>IF(ISNUMBER(Regressions!G159),ROUND(Regressions!G159, 1), NA())</f>
        <v>100</v>
      </c>
      <c r="H149" s="376">
        <f>IF(ISNUMBER(Regressions!H159),ROUND(Regressions!H159, 1), NA())</f>
        <v>0</v>
      </c>
      <c r="I149" s="379">
        <f>IF(ISNUMBER(Regressions!I159),ROUND(Regressions!I159, 1), NA())</f>
        <v>0</v>
      </c>
      <c r="J149" s="377">
        <f>IF(ISNUMBER(Regressions!K159),ROUND(Regressions!K159, 1), NA())</f>
        <v>100</v>
      </c>
      <c r="K149" s="375">
        <f>IF(ISNUMBER(Regressions!L159),ROUND(Regressions!L159, 1), NA())</f>
        <v>100</v>
      </c>
      <c r="L149" s="380">
        <f>IF(ISNUMBER(Regressions!M159),ROUND(Regressions!M159, 1), NA())</f>
        <v>100</v>
      </c>
      <c r="M149" s="376">
        <f>IF(ISNUMBER(Regressions!N159),ROUND(Regressions!N159, 1), NA())</f>
        <v>0</v>
      </c>
      <c r="N149" s="379">
        <f>IF(ISNUMBER(Regressions!O159),ROUND(Regressions!O159, 1), NA())</f>
        <v>0</v>
      </c>
      <c r="O149" s="377">
        <f>IF(ISNUMBER(Regressions!Q159),ROUND(Regressions!Q159, 1), NA())</f>
        <v>100</v>
      </c>
      <c r="P149" s="375">
        <f>IF(ISNUMBER(Regressions!R159),ROUND(Regressions!R159, 1), NA())</f>
        <v>100</v>
      </c>
      <c r="Q149" s="381">
        <f>IF(ISNUMBER(Regressions!S159),ROUND(Regressions!S159, 1), NA())</f>
        <v>100</v>
      </c>
      <c r="R149" s="376">
        <f>IF(ISNUMBER(Regressions!T159),ROUND(Regressions!T159, 1), NA())</f>
        <v>0</v>
      </c>
      <c r="S149" s="379">
        <f>IF(ISNUMBER(Regressions!U159),ROUND(Regressions!U159, 1), NA())</f>
        <v>0</v>
      </c>
      <c r="T149" s="370"/>
      <c r="U149" s="370"/>
      <c r="V149" s="370"/>
      <c r="W149" s="370"/>
      <c r="X149" s="370"/>
      <c r="Y149" s="370"/>
      <c r="Z149" s="370"/>
      <c r="AA149" s="370"/>
      <c r="AB149" s="370"/>
      <c r="AC149" s="370"/>
    </row>
    <row xmlns:x14ac="http://schemas.microsoft.com/office/spreadsheetml/2009/9/ac" r="150" x14ac:dyDescent="0.2">
      <c r="A150" s="320" t="str">
        <f>IF(ISBLANK(Regressions!A160), " ", Regressions!A160)</f>
        <v>Spain</v>
      </c>
      <c r="B150" s="321">
        <f>IF(ISBLANK(Regressions!B160), " ", Regressions!B160)</f>
        <v>2022</v>
      </c>
      <c r="C150" s="326" t="str">
        <f>IF(ISBLANK(Regressions!C160), " ", Regressions!C160)</f>
        <v>Primary</v>
      </c>
      <c r="D150" s="322">
        <f>IF(ISBLANK(Regressions!D160), " ", Regressions!D160)</f>
        <v>2802263</v>
      </c>
      <c r="E150" s="200">
        <f>IF(ISNUMBER(Regressions!E160),ROUND(Regressions!E160, 1), NA())</f>
        <v>100</v>
      </c>
      <c r="F150" s="323">
        <f>IF(ISNUMBER(Regressions!F160),ROUND(Regressions!F160, 1), NA())</f>
        <v>100</v>
      </c>
      <c r="G150" s="222">
        <f>IF(ISNUMBER(Regressions!G160),ROUND(Regressions!G160, 1), NA())</f>
        <v>100</v>
      </c>
      <c r="H150" s="324">
        <f>IF(ISNUMBER(Regressions!H160),ROUND(Regressions!H160, 1), NA())</f>
        <v>0</v>
      </c>
      <c r="I150" s="223">
        <f>IF(ISNUMBER(Regressions!I160),ROUND(Regressions!I160, 1), NA())</f>
        <v>0</v>
      </c>
      <c r="J150" s="325">
        <f>IF(ISNUMBER(Regressions!K160),ROUND(Regressions!K160, 1), NA())</f>
        <v>100</v>
      </c>
      <c r="K150" s="323">
        <f>IF(ISNUMBER(Regressions!L160),ROUND(Regressions!L160, 1), NA())</f>
        <v>100</v>
      </c>
      <c r="L150" s="224">
        <f>IF(ISNUMBER(Regressions!M160),ROUND(Regressions!M160, 1), NA())</f>
        <v>100</v>
      </c>
      <c r="M150" s="324">
        <f>IF(ISNUMBER(Regressions!N160),ROUND(Regressions!N160, 1), NA())</f>
        <v>0</v>
      </c>
      <c r="N150" s="223">
        <f>IF(ISNUMBER(Regressions!O160),ROUND(Regressions!O160, 1), NA())</f>
        <v>0</v>
      </c>
      <c r="O150" s="325">
        <f>IF(ISNUMBER(Regressions!Q160),ROUND(Regressions!Q160, 1), NA())</f>
        <v>100</v>
      </c>
      <c r="P150" s="323">
        <f>IF(ISNUMBER(Regressions!R160),ROUND(Regressions!R160, 1), NA())</f>
        <v>100</v>
      </c>
      <c r="Q150" s="201">
        <f>IF(ISNUMBER(Regressions!S160),ROUND(Regressions!S160, 1), NA())</f>
        <v>100</v>
      </c>
      <c r="R150" s="324">
        <f>IF(ISNUMBER(Regressions!T160),ROUND(Regressions!T160, 1), NA())</f>
        <v>0</v>
      </c>
      <c r="S150" s="223">
        <f>IF(ISNUMBER(Regressions!U160),ROUND(Regressions!U160, 1), NA())</f>
        <v>0</v>
      </c>
    </row>
    <row xmlns:x14ac="http://schemas.microsoft.com/office/spreadsheetml/2009/9/ac" r="151" x14ac:dyDescent="0.2">
      <c r="A151" s="327" t="str">
        <f>IF(ISBLANK(Regressions!A161), " ", Regressions!A161)</f>
        <v>Spain</v>
      </c>
      <c r="B151" s="328">
        <f>IF(ISBLANK(Regressions!B161), " ", Regressions!B161)</f>
        <v>2023</v>
      </c>
      <c r="C151" s="329" t="str">
        <f>IF(ISBLANK(Regressions!C161), " ", Regressions!C161)</f>
        <v>Primary</v>
      </c>
      <c r="D151" s="330">
        <f>IF(ISBLANK(Regressions!D161), " ", Regressions!D161)</f>
        <v>2735104</v>
      </c>
      <c r="E151" s="331">
        <f>IF(ISNUMBER(Regressions!E161),ROUND(Regressions!E161, 1), NA())</f>
        <v>100</v>
      </c>
      <c r="F151" s="332">
        <f>IF(ISNUMBER(Regressions!F161),ROUND(Regressions!F161, 1), NA())</f>
        <v>100</v>
      </c>
      <c r="G151" s="333">
        <f>IF(ISNUMBER(Regressions!G161),ROUND(Regressions!G161, 1), NA())</f>
        <v>100</v>
      </c>
      <c r="H151" s="334">
        <f>IF(ISNUMBER(Regressions!H161),ROUND(Regressions!H161, 1), NA())</f>
        <v>0</v>
      </c>
      <c r="I151" s="335">
        <f>IF(ISNUMBER(Regressions!I161),ROUND(Regressions!I161, 1), NA())</f>
        <v>0</v>
      </c>
      <c r="J151" s="336">
        <f>IF(ISNUMBER(Regressions!K161),ROUND(Regressions!K161, 1), NA())</f>
        <v>100</v>
      </c>
      <c r="K151" s="332">
        <f>IF(ISNUMBER(Regressions!L161),ROUND(Regressions!L161, 1), NA())</f>
        <v>100</v>
      </c>
      <c r="L151" s="337">
        <f>IF(ISNUMBER(Regressions!M161),ROUND(Regressions!M161, 1), NA())</f>
        <v>100</v>
      </c>
      <c r="M151" s="334">
        <f>IF(ISNUMBER(Regressions!N161),ROUND(Regressions!N161, 1), NA())</f>
        <v>0</v>
      </c>
      <c r="N151" s="335">
        <f>IF(ISNUMBER(Regressions!O161),ROUND(Regressions!O161, 1), NA())</f>
        <v>0</v>
      </c>
      <c r="O151" s="336">
        <f>IF(ISNUMBER(Regressions!Q161),ROUND(Regressions!Q161, 1), NA())</f>
        <v>100</v>
      </c>
      <c r="P151" s="332">
        <f>IF(ISNUMBER(Regressions!R161),ROUND(Regressions!R161, 1), NA())</f>
        <v>100</v>
      </c>
      <c r="Q151" s="338">
        <f>IF(ISNUMBER(Regressions!S161),ROUND(Regressions!S161, 1), NA())</f>
        <v>100</v>
      </c>
      <c r="R151" s="334">
        <f>IF(ISNUMBER(Regressions!T161),ROUND(Regressions!T161, 1), NA())</f>
        <v>0</v>
      </c>
      <c r="S151" s="335">
        <f>IF(ISNUMBER(Regressions!U161),ROUND(Regressions!U161, 1), NA())</f>
        <v>0</v>
      </c>
    </row>
    <row xmlns:x14ac="http://schemas.microsoft.com/office/spreadsheetml/2009/9/ac" r="152" hidden="true" x14ac:dyDescent="0.2">
      <c r="A152" s="320" t="str">
        <f>IF(ISBLANK(Regressions!A162), " ", Regressions!A162)</f>
        <v>Spain</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Spain</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Spain</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Spain</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Spain</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Spain</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Spain</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Spain</v>
      </c>
      <c r="B159" s="321">
        <f>IF(ISBLANK(Regressions!B169), " ", Regressions!B169)</f>
        <v>2000</v>
      </c>
      <c r="C159" s="326" t="str">
        <f>IF(ISBLANK(Regressions!C169), " ", Regressions!C169)</f>
        <v>Secondary</v>
      </c>
      <c r="D159" s="322">
        <f>IF(ISBLANK(Regressions!D169), " ", Regressions!D169)</f>
        <v>2862022</v>
      </c>
      <c r="E159" s="200">
        <f>IF(ISNUMBER(Regressions!E169),ROUND(Regressions!E169, 1), NA())</f>
        <v>100</v>
      </c>
      <c r="F159" s="323">
        <f>IF(ISNUMBER(Regressions!F169),ROUND(Regressions!F169, 1), NA())</f>
        <v>100</v>
      </c>
      <c r="G159" s="222">
        <f>IF(ISNUMBER(Regressions!G169),ROUND(Regressions!G169, 1), NA())</f>
        <v>100</v>
      </c>
      <c r="H159" s="324">
        <f>IF(ISNUMBER(Regressions!H169),ROUND(Regressions!H169, 1), NA())</f>
        <v>0</v>
      </c>
      <c r="I159" s="223">
        <f>IF(ISNUMBER(Regressions!I169),ROUND(Regressions!I169, 1), NA())</f>
        <v>0</v>
      </c>
      <c r="J159" s="325">
        <f>IF(ISNUMBER(Regressions!K169),ROUND(Regressions!K169, 1), NA())</f>
        <v>100</v>
      </c>
      <c r="K159" s="323">
        <f>IF(ISNUMBER(Regressions!L169),ROUND(Regressions!L169, 1), NA())</f>
        <v>100</v>
      </c>
      <c r="L159" s="224">
        <f>IF(ISNUMBER(Regressions!M169),ROUND(Regressions!M169, 1), NA())</f>
        <v>100</v>
      </c>
      <c r="M159" s="324">
        <f>IF(ISNUMBER(Regressions!N169),ROUND(Regressions!N169, 1), NA())</f>
        <v>0</v>
      </c>
      <c r="N159" s="223">
        <f>IF(ISNUMBER(Regressions!O169),ROUND(Regressions!O169, 1), NA())</f>
        <v>0</v>
      </c>
      <c r="O159" s="325">
        <f>IF(ISNUMBER(Regressions!Q169),ROUND(Regressions!Q169, 1), NA())</f>
        <v>100</v>
      </c>
      <c r="P159" s="323">
        <f>IF(ISNUMBER(Regressions!R169),ROUND(Regressions!R169, 1), NA())</f>
        <v>100</v>
      </c>
      <c r="Q159" s="201">
        <f>IF(ISNUMBER(Regressions!S169),ROUND(Regressions!S169, 1), NA())</f>
        <v>100</v>
      </c>
      <c r="R159" s="324">
        <f>IF(ISNUMBER(Regressions!T169),ROUND(Regressions!T169, 1), NA())</f>
        <v>0</v>
      </c>
      <c r="S159" s="223">
        <f>IF(ISNUMBER(Regressions!U169),ROUND(Regressions!U169, 1), NA())</f>
        <v>0</v>
      </c>
    </row>
    <row xmlns:x14ac="http://schemas.microsoft.com/office/spreadsheetml/2009/9/ac" r="160" x14ac:dyDescent="0.2">
      <c r="A160" s="320" t="str">
        <f>IF(ISBLANK(Regressions!A170), " ", Regressions!A170)</f>
        <v>Spain</v>
      </c>
      <c r="B160" s="321">
        <f>IF(ISBLANK(Regressions!B170), " ", Regressions!B170)</f>
        <v>2001</v>
      </c>
      <c r="C160" s="326" t="str">
        <f>IF(ISBLANK(Regressions!C170), " ", Regressions!C170)</f>
        <v>Secondary</v>
      </c>
      <c r="D160" s="322">
        <f>IF(ISBLANK(Regressions!D170), " ", Regressions!D170)</f>
        <v>2760119</v>
      </c>
      <c r="E160" s="200">
        <f>IF(ISNUMBER(Regressions!E170),ROUND(Regressions!E170, 1), NA())</f>
        <v>100</v>
      </c>
      <c r="F160" s="323">
        <f>IF(ISNUMBER(Regressions!F170),ROUND(Regressions!F170, 1), NA())</f>
        <v>100</v>
      </c>
      <c r="G160" s="222">
        <f>IF(ISNUMBER(Regressions!G170),ROUND(Regressions!G170, 1), NA())</f>
        <v>100</v>
      </c>
      <c r="H160" s="324">
        <f>IF(ISNUMBER(Regressions!H170),ROUND(Regressions!H170, 1), NA())</f>
        <v>0</v>
      </c>
      <c r="I160" s="223">
        <f>IF(ISNUMBER(Regressions!I170),ROUND(Regressions!I170, 1), NA())</f>
        <v>0</v>
      </c>
      <c r="J160" s="325">
        <f>IF(ISNUMBER(Regressions!K170),ROUND(Regressions!K170, 1), NA())</f>
        <v>100</v>
      </c>
      <c r="K160" s="323">
        <f>IF(ISNUMBER(Regressions!L170),ROUND(Regressions!L170, 1), NA())</f>
        <v>100</v>
      </c>
      <c r="L160" s="224">
        <f>IF(ISNUMBER(Regressions!M170),ROUND(Regressions!M170, 1), NA())</f>
        <v>100</v>
      </c>
      <c r="M160" s="324">
        <f>IF(ISNUMBER(Regressions!N170),ROUND(Regressions!N170, 1), NA())</f>
        <v>0</v>
      </c>
      <c r="N160" s="223">
        <f>IF(ISNUMBER(Regressions!O170),ROUND(Regressions!O170, 1), NA())</f>
        <v>0</v>
      </c>
      <c r="O160" s="325">
        <f>IF(ISNUMBER(Regressions!Q170),ROUND(Regressions!Q170, 1), NA())</f>
        <v>100</v>
      </c>
      <c r="P160" s="323">
        <f>IF(ISNUMBER(Regressions!R170),ROUND(Regressions!R170, 1), NA())</f>
        <v>100</v>
      </c>
      <c r="Q160" s="201">
        <f>IF(ISNUMBER(Regressions!S170),ROUND(Regressions!S170, 1), NA())</f>
        <v>100</v>
      </c>
      <c r="R160" s="324">
        <f>IF(ISNUMBER(Regressions!T170),ROUND(Regressions!T170, 1), NA())</f>
        <v>0</v>
      </c>
      <c r="S160" s="223">
        <f>IF(ISNUMBER(Regressions!U170),ROUND(Regressions!U170, 1), NA())</f>
        <v>0</v>
      </c>
    </row>
    <row xmlns:x14ac="http://schemas.microsoft.com/office/spreadsheetml/2009/9/ac" r="161" x14ac:dyDescent="0.2">
      <c r="A161" s="320" t="str">
        <f>IF(ISBLANK(Regressions!A171), " ", Regressions!A171)</f>
        <v>Spain</v>
      </c>
      <c r="B161" s="321">
        <f>IF(ISBLANK(Regressions!B171), " ", Regressions!B171)</f>
        <v>2002</v>
      </c>
      <c r="C161" s="326" t="str">
        <f>IF(ISBLANK(Regressions!C171), " ", Regressions!C171)</f>
        <v>Secondary</v>
      </c>
      <c r="D161" s="322">
        <f>IF(ISBLANK(Regressions!D171), " ", Regressions!D171)</f>
        <v>2694837</v>
      </c>
      <c r="E161" s="200">
        <f>IF(ISNUMBER(Regressions!E171),ROUND(Regressions!E171, 1), NA())</f>
        <v>100</v>
      </c>
      <c r="F161" s="323">
        <f>IF(ISNUMBER(Regressions!F171),ROUND(Regressions!F171, 1), NA())</f>
        <v>100</v>
      </c>
      <c r="G161" s="222">
        <f>IF(ISNUMBER(Regressions!G171),ROUND(Regressions!G171, 1), NA())</f>
        <v>100</v>
      </c>
      <c r="H161" s="324">
        <f>IF(ISNUMBER(Regressions!H171),ROUND(Regressions!H171, 1), NA())</f>
        <v>0</v>
      </c>
      <c r="I161" s="223">
        <f>IF(ISNUMBER(Regressions!I171),ROUND(Regressions!I171, 1), NA())</f>
        <v>0</v>
      </c>
      <c r="J161" s="325">
        <f>IF(ISNUMBER(Regressions!K171),ROUND(Regressions!K171, 1), NA())</f>
        <v>100</v>
      </c>
      <c r="K161" s="323">
        <f>IF(ISNUMBER(Regressions!L171),ROUND(Regressions!L171, 1), NA())</f>
        <v>100</v>
      </c>
      <c r="L161" s="224">
        <f>IF(ISNUMBER(Regressions!M171),ROUND(Regressions!M171, 1), NA())</f>
        <v>100</v>
      </c>
      <c r="M161" s="324">
        <f>IF(ISNUMBER(Regressions!N171),ROUND(Regressions!N171, 1), NA())</f>
        <v>0</v>
      </c>
      <c r="N161" s="223">
        <f>IF(ISNUMBER(Regressions!O171),ROUND(Regressions!O171, 1), NA())</f>
        <v>0</v>
      </c>
      <c r="O161" s="325">
        <f>IF(ISNUMBER(Regressions!Q171),ROUND(Regressions!Q171, 1), NA())</f>
        <v>100</v>
      </c>
      <c r="P161" s="323">
        <f>IF(ISNUMBER(Regressions!R171),ROUND(Regressions!R171, 1), NA())</f>
        <v>100</v>
      </c>
      <c r="Q161" s="201">
        <f>IF(ISNUMBER(Regressions!S171),ROUND(Regressions!S171, 1), NA())</f>
        <v>100</v>
      </c>
      <c r="R161" s="324">
        <f>IF(ISNUMBER(Regressions!T171),ROUND(Regressions!T171, 1), NA())</f>
        <v>0</v>
      </c>
      <c r="S161" s="223">
        <f>IF(ISNUMBER(Regressions!U171),ROUND(Regressions!U171, 1), NA())</f>
        <v>0</v>
      </c>
    </row>
    <row xmlns:x14ac="http://schemas.microsoft.com/office/spreadsheetml/2009/9/ac" r="162" x14ac:dyDescent="0.2">
      <c r="A162" s="320" t="str">
        <f>IF(ISBLANK(Regressions!A172), " ", Regressions!A172)</f>
        <v>Spain</v>
      </c>
      <c r="B162" s="321">
        <f>IF(ISBLANK(Regressions!B172), " ", Regressions!B172)</f>
        <v>2003</v>
      </c>
      <c r="C162" s="326" t="str">
        <f>IF(ISBLANK(Regressions!C172), " ", Regressions!C172)</f>
        <v>Secondary</v>
      </c>
      <c r="D162" s="322">
        <f>IF(ISBLANK(Regressions!D172), " ", Regressions!D172)</f>
        <v>2667180</v>
      </c>
      <c r="E162" s="200">
        <f>IF(ISNUMBER(Regressions!E172),ROUND(Regressions!E172, 1), NA())</f>
        <v>100</v>
      </c>
      <c r="F162" s="323">
        <f>IF(ISNUMBER(Regressions!F172),ROUND(Regressions!F172, 1), NA())</f>
        <v>100</v>
      </c>
      <c r="G162" s="222">
        <f>IF(ISNUMBER(Regressions!G172),ROUND(Regressions!G172, 1), NA())</f>
        <v>100</v>
      </c>
      <c r="H162" s="324">
        <f>IF(ISNUMBER(Regressions!H172),ROUND(Regressions!H172, 1), NA())</f>
        <v>0</v>
      </c>
      <c r="I162" s="223">
        <f>IF(ISNUMBER(Regressions!I172),ROUND(Regressions!I172, 1), NA())</f>
        <v>0</v>
      </c>
      <c r="J162" s="325">
        <f>IF(ISNUMBER(Regressions!K172),ROUND(Regressions!K172, 1), NA())</f>
        <v>100</v>
      </c>
      <c r="K162" s="323">
        <f>IF(ISNUMBER(Regressions!L172),ROUND(Regressions!L172, 1), NA())</f>
        <v>100</v>
      </c>
      <c r="L162" s="224">
        <f>IF(ISNUMBER(Regressions!M172),ROUND(Regressions!M172, 1), NA())</f>
        <v>100</v>
      </c>
      <c r="M162" s="324">
        <f>IF(ISNUMBER(Regressions!N172),ROUND(Regressions!N172, 1), NA())</f>
        <v>0</v>
      </c>
      <c r="N162" s="223">
        <f>IF(ISNUMBER(Regressions!O172),ROUND(Regressions!O172, 1), NA())</f>
        <v>0</v>
      </c>
      <c r="O162" s="325">
        <f>IF(ISNUMBER(Regressions!Q172),ROUND(Regressions!Q172, 1), NA())</f>
        <v>100</v>
      </c>
      <c r="P162" s="323">
        <f>IF(ISNUMBER(Regressions!R172),ROUND(Regressions!R172, 1), NA())</f>
        <v>100</v>
      </c>
      <c r="Q162" s="201">
        <f>IF(ISNUMBER(Regressions!S172),ROUND(Regressions!S172, 1), NA())</f>
        <v>100</v>
      </c>
      <c r="R162" s="324">
        <f>IF(ISNUMBER(Regressions!T172),ROUND(Regressions!T172, 1), NA())</f>
        <v>0</v>
      </c>
      <c r="S162" s="223">
        <f>IF(ISNUMBER(Regressions!U172),ROUND(Regressions!U172, 1), NA())</f>
        <v>0</v>
      </c>
    </row>
    <row xmlns:x14ac="http://schemas.microsoft.com/office/spreadsheetml/2009/9/ac" r="163" x14ac:dyDescent="0.2">
      <c r="A163" s="320" t="str">
        <f>IF(ISBLANK(Regressions!A173), " ", Regressions!A173)</f>
        <v>Spain</v>
      </c>
      <c r="B163" s="321">
        <f>IF(ISBLANK(Regressions!B173), " ", Regressions!B173)</f>
        <v>2004</v>
      </c>
      <c r="C163" s="326" t="str">
        <f>IF(ISBLANK(Regressions!C173), " ", Regressions!C173)</f>
        <v>Secondary</v>
      </c>
      <c r="D163" s="322">
        <f>IF(ISBLANK(Regressions!D173), " ", Regressions!D173)</f>
        <v>2648652</v>
      </c>
      <c r="E163" s="200">
        <f>IF(ISNUMBER(Regressions!E173),ROUND(Regressions!E173, 1), NA())</f>
        <v>100</v>
      </c>
      <c r="F163" s="323">
        <f>IF(ISNUMBER(Regressions!F173),ROUND(Regressions!F173, 1), NA())</f>
        <v>100</v>
      </c>
      <c r="G163" s="222">
        <f>IF(ISNUMBER(Regressions!G173),ROUND(Regressions!G173, 1), NA())</f>
        <v>100</v>
      </c>
      <c r="H163" s="324">
        <f>IF(ISNUMBER(Regressions!H173),ROUND(Regressions!H173, 1), NA())</f>
        <v>0</v>
      </c>
      <c r="I163" s="223">
        <f>IF(ISNUMBER(Regressions!I173),ROUND(Regressions!I173, 1), NA())</f>
        <v>0</v>
      </c>
      <c r="J163" s="325">
        <f>IF(ISNUMBER(Regressions!K173),ROUND(Regressions!K173, 1), NA())</f>
        <v>100</v>
      </c>
      <c r="K163" s="323">
        <f>IF(ISNUMBER(Regressions!L173),ROUND(Regressions!L173, 1), NA())</f>
        <v>100</v>
      </c>
      <c r="L163" s="224">
        <f>IF(ISNUMBER(Regressions!M173),ROUND(Regressions!M173, 1), NA())</f>
        <v>100</v>
      </c>
      <c r="M163" s="324">
        <f>IF(ISNUMBER(Regressions!N173),ROUND(Regressions!N173, 1), NA())</f>
        <v>0</v>
      </c>
      <c r="N163" s="223">
        <f>IF(ISNUMBER(Regressions!O173),ROUND(Regressions!O173, 1), NA())</f>
        <v>0</v>
      </c>
      <c r="O163" s="325">
        <f>IF(ISNUMBER(Regressions!Q173),ROUND(Regressions!Q173, 1), NA())</f>
        <v>100</v>
      </c>
      <c r="P163" s="323">
        <f>IF(ISNUMBER(Regressions!R173),ROUND(Regressions!R173, 1), NA())</f>
        <v>100</v>
      </c>
      <c r="Q163" s="201">
        <f>IF(ISNUMBER(Regressions!S173),ROUND(Regressions!S173, 1), NA())</f>
        <v>100</v>
      </c>
      <c r="R163" s="324">
        <f>IF(ISNUMBER(Regressions!T173),ROUND(Regressions!T173, 1), NA())</f>
        <v>0</v>
      </c>
      <c r="S163" s="223">
        <f>IF(ISNUMBER(Regressions!U173),ROUND(Regressions!U173, 1), NA())</f>
        <v>0</v>
      </c>
    </row>
    <row xmlns:x14ac="http://schemas.microsoft.com/office/spreadsheetml/2009/9/ac" r="164" x14ac:dyDescent="0.2">
      <c r="A164" s="320" t="str">
        <f>IF(ISBLANK(Regressions!A174), " ", Regressions!A174)</f>
        <v>Spain</v>
      </c>
      <c r="B164" s="321">
        <f>IF(ISBLANK(Regressions!B174), " ", Regressions!B174)</f>
        <v>2005</v>
      </c>
      <c r="C164" s="326" t="str">
        <f>IF(ISBLANK(Regressions!C174), " ", Regressions!C174)</f>
        <v>Secondary</v>
      </c>
      <c r="D164" s="322">
        <f>IF(ISBLANK(Regressions!D174), " ", Regressions!D174)</f>
        <v>2643354</v>
      </c>
      <c r="E164" s="200">
        <f>IF(ISNUMBER(Regressions!E174),ROUND(Regressions!E174, 1), NA())</f>
        <v>100</v>
      </c>
      <c r="F164" s="323">
        <f>IF(ISNUMBER(Regressions!F174),ROUND(Regressions!F174, 1), NA())</f>
        <v>100</v>
      </c>
      <c r="G164" s="222">
        <f>IF(ISNUMBER(Regressions!G174),ROUND(Regressions!G174, 1), NA())</f>
        <v>100</v>
      </c>
      <c r="H164" s="324">
        <f>IF(ISNUMBER(Regressions!H174),ROUND(Regressions!H174, 1), NA())</f>
        <v>0</v>
      </c>
      <c r="I164" s="223">
        <f>IF(ISNUMBER(Regressions!I174),ROUND(Regressions!I174, 1), NA())</f>
        <v>0</v>
      </c>
      <c r="J164" s="325">
        <f>IF(ISNUMBER(Regressions!K174),ROUND(Regressions!K174, 1), NA())</f>
        <v>100</v>
      </c>
      <c r="K164" s="323">
        <f>IF(ISNUMBER(Regressions!L174),ROUND(Regressions!L174, 1), NA())</f>
        <v>100</v>
      </c>
      <c r="L164" s="224">
        <f>IF(ISNUMBER(Regressions!M174),ROUND(Regressions!M174, 1), NA())</f>
        <v>100</v>
      </c>
      <c r="M164" s="324">
        <f>IF(ISNUMBER(Regressions!N174),ROUND(Regressions!N174, 1), NA())</f>
        <v>0</v>
      </c>
      <c r="N164" s="223">
        <f>IF(ISNUMBER(Regressions!O174),ROUND(Regressions!O174, 1), NA())</f>
        <v>0</v>
      </c>
      <c r="O164" s="325">
        <f>IF(ISNUMBER(Regressions!Q174),ROUND(Regressions!Q174, 1), NA())</f>
        <v>100</v>
      </c>
      <c r="P164" s="323">
        <f>IF(ISNUMBER(Regressions!R174),ROUND(Regressions!R174, 1), NA())</f>
        <v>100</v>
      </c>
      <c r="Q164" s="201">
        <f>IF(ISNUMBER(Regressions!S174),ROUND(Regressions!S174, 1), NA())</f>
        <v>100</v>
      </c>
      <c r="R164" s="324">
        <f>IF(ISNUMBER(Regressions!T174),ROUND(Regressions!T174, 1), NA())</f>
        <v>0</v>
      </c>
      <c r="S164" s="223">
        <f>IF(ISNUMBER(Regressions!U174),ROUND(Regressions!U174, 1), NA())</f>
        <v>0</v>
      </c>
    </row>
    <row xmlns:x14ac="http://schemas.microsoft.com/office/spreadsheetml/2009/9/ac" r="165" x14ac:dyDescent="0.2">
      <c r="A165" s="320" t="str">
        <f>IF(ISBLANK(Regressions!A175), " ", Regressions!A175)</f>
        <v>Spain</v>
      </c>
      <c r="B165" s="321">
        <f>IF(ISBLANK(Regressions!B175), " ", Regressions!B175)</f>
        <v>2006</v>
      </c>
      <c r="C165" s="326" t="str">
        <f>IF(ISBLANK(Regressions!C175), " ", Regressions!C175)</f>
        <v>Secondary</v>
      </c>
      <c r="D165" s="322">
        <f>IF(ISBLANK(Regressions!D175), " ", Regressions!D175)</f>
        <v>2635746</v>
      </c>
      <c r="E165" s="200">
        <f>IF(ISNUMBER(Regressions!E175),ROUND(Regressions!E175, 1), NA())</f>
        <v>100</v>
      </c>
      <c r="F165" s="323">
        <f>IF(ISNUMBER(Regressions!F175),ROUND(Regressions!F175, 1), NA())</f>
        <v>100</v>
      </c>
      <c r="G165" s="222">
        <f>IF(ISNUMBER(Regressions!G175),ROUND(Regressions!G175, 1), NA())</f>
        <v>100</v>
      </c>
      <c r="H165" s="324">
        <f>IF(ISNUMBER(Regressions!H175),ROUND(Regressions!H175, 1), NA())</f>
        <v>0</v>
      </c>
      <c r="I165" s="223">
        <f>IF(ISNUMBER(Regressions!I175),ROUND(Regressions!I175, 1), NA())</f>
        <v>0</v>
      </c>
      <c r="J165" s="325">
        <f>IF(ISNUMBER(Regressions!K175),ROUND(Regressions!K175, 1), NA())</f>
        <v>100</v>
      </c>
      <c r="K165" s="323">
        <f>IF(ISNUMBER(Regressions!L175),ROUND(Regressions!L175, 1), NA())</f>
        <v>100</v>
      </c>
      <c r="L165" s="224">
        <f>IF(ISNUMBER(Regressions!M175),ROUND(Regressions!M175, 1), NA())</f>
        <v>100</v>
      </c>
      <c r="M165" s="324">
        <f>IF(ISNUMBER(Regressions!N175),ROUND(Regressions!N175, 1), NA())</f>
        <v>0</v>
      </c>
      <c r="N165" s="223">
        <f>IF(ISNUMBER(Regressions!O175),ROUND(Regressions!O175, 1), NA())</f>
        <v>0</v>
      </c>
      <c r="O165" s="325">
        <f>IF(ISNUMBER(Regressions!Q175),ROUND(Regressions!Q175, 1), NA())</f>
        <v>100</v>
      </c>
      <c r="P165" s="323">
        <f>IF(ISNUMBER(Regressions!R175),ROUND(Regressions!R175, 1), NA())</f>
        <v>100</v>
      </c>
      <c r="Q165" s="201">
        <f>IF(ISNUMBER(Regressions!S175),ROUND(Regressions!S175, 1), NA())</f>
        <v>100</v>
      </c>
      <c r="R165" s="324">
        <f>IF(ISNUMBER(Regressions!T175),ROUND(Regressions!T175, 1), NA())</f>
        <v>0</v>
      </c>
      <c r="S165" s="223">
        <f>IF(ISNUMBER(Regressions!U175),ROUND(Regressions!U175, 1), NA())</f>
        <v>0</v>
      </c>
    </row>
    <row xmlns:x14ac="http://schemas.microsoft.com/office/spreadsheetml/2009/9/ac" r="166" x14ac:dyDescent="0.2">
      <c r="A166" s="320" t="str">
        <f>IF(ISBLANK(Regressions!A176), " ", Regressions!A176)</f>
        <v>Spain</v>
      </c>
      <c r="B166" s="321">
        <f>IF(ISBLANK(Regressions!B176), " ", Regressions!B176)</f>
        <v>2007</v>
      </c>
      <c r="C166" s="326" t="str">
        <f>IF(ISBLANK(Regressions!C176), " ", Regressions!C176)</f>
        <v>Secondary</v>
      </c>
      <c r="D166" s="322">
        <f>IF(ISBLANK(Regressions!D176), " ", Regressions!D176)</f>
        <v>2621666</v>
      </c>
      <c r="E166" s="200">
        <f>IF(ISNUMBER(Regressions!E176),ROUND(Regressions!E176, 1), NA())</f>
        <v>100</v>
      </c>
      <c r="F166" s="323">
        <f>IF(ISNUMBER(Regressions!F176),ROUND(Regressions!F176, 1), NA())</f>
        <v>100</v>
      </c>
      <c r="G166" s="222">
        <f>IF(ISNUMBER(Regressions!G176),ROUND(Regressions!G176, 1), NA())</f>
        <v>100</v>
      </c>
      <c r="H166" s="324">
        <f>IF(ISNUMBER(Regressions!H176),ROUND(Regressions!H176, 1), NA())</f>
        <v>0</v>
      </c>
      <c r="I166" s="223">
        <f>IF(ISNUMBER(Regressions!I176),ROUND(Regressions!I176, 1), NA())</f>
        <v>0</v>
      </c>
      <c r="J166" s="325">
        <f>IF(ISNUMBER(Regressions!K176),ROUND(Regressions!K176, 1), NA())</f>
        <v>100</v>
      </c>
      <c r="K166" s="323">
        <f>IF(ISNUMBER(Regressions!L176),ROUND(Regressions!L176, 1), NA())</f>
        <v>100</v>
      </c>
      <c r="L166" s="224">
        <f>IF(ISNUMBER(Regressions!M176),ROUND(Regressions!M176, 1), NA())</f>
        <v>100</v>
      </c>
      <c r="M166" s="324">
        <f>IF(ISNUMBER(Regressions!N176),ROUND(Regressions!N176, 1), NA())</f>
        <v>0</v>
      </c>
      <c r="N166" s="223">
        <f>IF(ISNUMBER(Regressions!O176),ROUND(Regressions!O176, 1), NA())</f>
        <v>0</v>
      </c>
      <c r="O166" s="325">
        <f>IF(ISNUMBER(Regressions!Q176),ROUND(Regressions!Q176, 1), NA())</f>
        <v>100</v>
      </c>
      <c r="P166" s="323">
        <f>IF(ISNUMBER(Regressions!R176),ROUND(Regressions!R176, 1), NA())</f>
        <v>100</v>
      </c>
      <c r="Q166" s="201">
        <f>IF(ISNUMBER(Regressions!S176),ROUND(Regressions!S176, 1), NA())</f>
        <v>100</v>
      </c>
      <c r="R166" s="324">
        <f>IF(ISNUMBER(Regressions!T176),ROUND(Regressions!T176, 1), NA())</f>
        <v>0</v>
      </c>
      <c r="S166" s="223">
        <f>IF(ISNUMBER(Regressions!U176),ROUND(Regressions!U176, 1), NA())</f>
        <v>0</v>
      </c>
    </row>
    <row xmlns:x14ac="http://schemas.microsoft.com/office/spreadsheetml/2009/9/ac" r="167" x14ac:dyDescent="0.2">
      <c r="A167" s="320" t="str">
        <f>IF(ISBLANK(Regressions!A177), " ", Regressions!A177)</f>
        <v>Spain</v>
      </c>
      <c r="B167" s="321">
        <f>IF(ISBLANK(Regressions!B177), " ", Regressions!B177)</f>
        <v>2008</v>
      </c>
      <c r="C167" s="326" t="str">
        <f>IF(ISBLANK(Regressions!C177), " ", Regressions!C177)</f>
        <v>Secondary</v>
      </c>
      <c r="D167" s="322">
        <f>IF(ISBLANK(Regressions!D177), " ", Regressions!D177)</f>
        <v>2618638</v>
      </c>
      <c r="E167" s="200">
        <f>IF(ISNUMBER(Regressions!E177),ROUND(Regressions!E177, 1), NA())</f>
        <v>100</v>
      </c>
      <c r="F167" s="323">
        <f>IF(ISNUMBER(Regressions!F177),ROUND(Regressions!F177, 1), NA())</f>
        <v>100</v>
      </c>
      <c r="G167" s="222">
        <f>IF(ISNUMBER(Regressions!G177),ROUND(Regressions!G177, 1), NA())</f>
        <v>100</v>
      </c>
      <c r="H167" s="324">
        <f>IF(ISNUMBER(Regressions!H177),ROUND(Regressions!H177, 1), NA())</f>
        <v>0</v>
      </c>
      <c r="I167" s="223">
        <f>IF(ISNUMBER(Regressions!I177),ROUND(Regressions!I177, 1), NA())</f>
        <v>0</v>
      </c>
      <c r="J167" s="325">
        <f>IF(ISNUMBER(Regressions!K177),ROUND(Regressions!K177, 1), NA())</f>
        <v>100</v>
      </c>
      <c r="K167" s="323">
        <f>IF(ISNUMBER(Regressions!L177),ROUND(Regressions!L177, 1), NA())</f>
        <v>100</v>
      </c>
      <c r="L167" s="224">
        <f>IF(ISNUMBER(Regressions!M177),ROUND(Regressions!M177, 1), NA())</f>
        <v>100</v>
      </c>
      <c r="M167" s="324">
        <f>IF(ISNUMBER(Regressions!N177),ROUND(Regressions!N177, 1), NA())</f>
        <v>0</v>
      </c>
      <c r="N167" s="223">
        <f>IF(ISNUMBER(Regressions!O177),ROUND(Regressions!O177, 1), NA())</f>
        <v>0</v>
      </c>
      <c r="O167" s="325">
        <f>IF(ISNUMBER(Regressions!Q177),ROUND(Regressions!Q177, 1), NA())</f>
        <v>100</v>
      </c>
      <c r="P167" s="323">
        <f>IF(ISNUMBER(Regressions!R177),ROUND(Regressions!R177, 1), NA())</f>
        <v>100</v>
      </c>
      <c r="Q167" s="201">
        <f>IF(ISNUMBER(Regressions!S177),ROUND(Regressions!S177, 1), NA())</f>
        <v>100</v>
      </c>
      <c r="R167" s="324">
        <f>IF(ISNUMBER(Regressions!T177),ROUND(Regressions!T177, 1), NA())</f>
        <v>0</v>
      </c>
      <c r="S167" s="223">
        <f>IF(ISNUMBER(Regressions!U177),ROUND(Regressions!U177, 1), NA())</f>
        <v>0</v>
      </c>
    </row>
    <row xmlns:x14ac="http://schemas.microsoft.com/office/spreadsheetml/2009/9/ac" r="168" x14ac:dyDescent="0.2">
      <c r="A168" s="320" t="str">
        <f>IF(ISBLANK(Regressions!A178), " ", Regressions!A178)</f>
        <v>Spain</v>
      </c>
      <c r="B168" s="321">
        <f>IF(ISBLANK(Regressions!B178), " ", Regressions!B178)</f>
        <v>2009</v>
      </c>
      <c r="C168" s="326" t="str">
        <f>IF(ISBLANK(Regressions!C178), " ", Regressions!C178)</f>
        <v>Secondary</v>
      </c>
      <c r="D168" s="322">
        <f>IF(ISBLANK(Regressions!D178), " ", Regressions!D178)</f>
        <v>2611701</v>
      </c>
      <c r="E168" s="200">
        <f>IF(ISNUMBER(Regressions!E178),ROUND(Regressions!E178, 1), NA())</f>
        <v>100</v>
      </c>
      <c r="F168" s="323">
        <f>IF(ISNUMBER(Regressions!F178),ROUND(Regressions!F178, 1), NA())</f>
        <v>100</v>
      </c>
      <c r="G168" s="222">
        <f>IF(ISNUMBER(Regressions!G178),ROUND(Regressions!G178, 1), NA())</f>
        <v>100</v>
      </c>
      <c r="H168" s="324">
        <f>IF(ISNUMBER(Regressions!H178),ROUND(Regressions!H178, 1), NA())</f>
        <v>0</v>
      </c>
      <c r="I168" s="223">
        <f>IF(ISNUMBER(Regressions!I178),ROUND(Regressions!I178, 1), NA())</f>
        <v>0</v>
      </c>
      <c r="J168" s="325">
        <f>IF(ISNUMBER(Regressions!K178),ROUND(Regressions!K178, 1), NA())</f>
        <v>100</v>
      </c>
      <c r="K168" s="323">
        <f>IF(ISNUMBER(Regressions!L178),ROUND(Regressions!L178, 1), NA())</f>
        <v>100</v>
      </c>
      <c r="L168" s="224">
        <f>IF(ISNUMBER(Regressions!M178),ROUND(Regressions!M178, 1), NA())</f>
        <v>100</v>
      </c>
      <c r="M168" s="324">
        <f>IF(ISNUMBER(Regressions!N178),ROUND(Regressions!N178, 1), NA())</f>
        <v>0</v>
      </c>
      <c r="N168" s="223">
        <f>IF(ISNUMBER(Regressions!O178),ROUND(Regressions!O178, 1), NA())</f>
        <v>0</v>
      </c>
      <c r="O168" s="325">
        <f>IF(ISNUMBER(Regressions!Q178),ROUND(Regressions!Q178, 1), NA())</f>
        <v>100</v>
      </c>
      <c r="P168" s="323">
        <f>IF(ISNUMBER(Regressions!R178),ROUND(Regressions!R178, 1), NA())</f>
        <v>100</v>
      </c>
      <c r="Q168" s="201">
        <f>IF(ISNUMBER(Regressions!S178),ROUND(Regressions!S178, 1), NA())</f>
        <v>100</v>
      </c>
      <c r="R168" s="324">
        <f>IF(ISNUMBER(Regressions!T178),ROUND(Regressions!T178, 1), NA())</f>
        <v>0</v>
      </c>
      <c r="S168" s="223">
        <f>IF(ISNUMBER(Regressions!U178),ROUND(Regressions!U178, 1), NA())</f>
        <v>0</v>
      </c>
    </row>
    <row xmlns:x14ac="http://schemas.microsoft.com/office/spreadsheetml/2009/9/ac" r="169" x14ac:dyDescent="0.2">
      <c r="A169" s="320" t="str">
        <f>IF(ISBLANK(Regressions!A179), " ", Regressions!A179)</f>
        <v>Spain</v>
      </c>
      <c r="B169" s="321">
        <f>IF(ISBLANK(Regressions!B179), " ", Regressions!B179)</f>
        <v>2010</v>
      </c>
      <c r="C169" s="326" t="str">
        <f>IF(ISBLANK(Regressions!C179), " ", Regressions!C179)</f>
        <v>Secondary</v>
      </c>
      <c r="D169" s="322">
        <f>IF(ISBLANK(Regressions!D179), " ", Regressions!D179)</f>
        <v>2597409</v>
      </c>
      <c r="E169" s="200">
        <f>IF(ISNUMBER(Regressions!E179),ROUND(Regressions!E179, 1), NA())</f>
        <v>100</v>
      </c>
      <c r="F169" s="323">
        <f>IF(ISNUMBER(Regressions!F179),ROUND(Regressions!F179, 1), NA())</f>
        <v>100</v>
      </c>
      <c r="G169" s="222">
        <f>IF(ISNUMBER(Regressions!G179),ROUND(Regressions!G179, 1), NA())</f>
        <v>100</v>
      </c>
      <c r="H169" s="324">
        <f>IF(ISNUMBER(Regressions!H179),ROUND(Regressions!H179, 1), NA())</f>
        <v>0</v>
      </c>
      <c r="I169" s="223">
        <f>IF(ISNUMBER(Regressions!I179),ROUND(Regressions!I179, 1), NA())</f>
        <v>0</v>
      </c>
      <c r="J169" s="325">
        <f>IF(ISNUMBER(Regressions!K179),ROUND(Regressions!K179, 1), NA())</f>
        <v>100</v>
      </c>
      <c r="K169" s="323">
        <f>IF(ISNUMBER(Regressions!L179),ROUND(Regressions!L179, 1), NA())</f>
        <v>100</v>
      </c>
      <c r="L169" s="224">
        <f>IF(ISNUMBER(Regressions!M179),ROUND(Regressions!M179, 1), NA())</f>
        <v>100</v>
      </c>
      <c r="M169" s="324">
        <f>IF(ISNUMBER(Regressions!N179),ROUND(Regressions!N179, 1), NA())</f>
        <v>0</v>
      </c>
      <c r="N169" s="223">
        <f>IF(ISNUMBER(Regressions!O179),ROUND(Regressions!O179, 1), NA())</f>
        <v>0</v>
      </c>
      <c r="O169" s="325">
        <f>IF(ISNUMBER(Regressions!Q179),ROUND(Regressions!Q179, 1), NA())</f>
        <v>100</v>
      </c>
      <c r="P169" s="323">
        <f>IF(ISNUMBER(Regressions!R179),ROUND(Regressions!R179, 1), NA())</f>
        <v>100</v>
      </c>
      <c r="Q169" s="201">
        <f>IF(ISNUMBER(Regressions!S179),ROUND(Regressions!S179, 1), NA())</f>
        <v>100</v>
      </c>
      <c r="R169" s="324">
        <f>IF(ISNUMBER(Regressions!T179),ROUND(Regressions!T179, 1), NA())</f>
        <v>0</v>
      </c>
      <c r="S169" s="223">
        <f>IF(ISNUMBER(Regressions!U179),ROUND(Regressions!U179, 1), NA())</f>
        <v>0</v>
      </c>
    </row>
    <row xmlns:x14ac="http://schemas.microsoft.com/office/spreadsheetml/2009/9/ac" r="170" x14ac:dyDescent="0.2">
      <c r="A170" s="320" t="str">
        <f>IF(ISBLANK(Regressions!A180), " ", Regressions!A180)</f>
        <v>Spain</v>
      </c>
      <c r="B170" s="321">
        <f>IF(ISBLANK(Regressions!B180), " ", Regressions!B180)</f>
        <v>2011</v>
      </c>
      <c r="C170" s="326" t="str">
        <f>IF(ISBLANK(Regressions!C180), " ", Regressions!C180)</f>
        <v>Secondary</v>
      </c>
      <c r="D170" s="322">
        <f>IF(ISBLANK(Regressions!D180), " ", Regressions!D180)</f>
        <v>2574670</v>
      </c>
      <c r="E170" s="200">
        <f>IF(ISNUMBER(Regressions!E180),ROUND(Regressions!E180, 1), NA())</f>
        <v>100</v>
      </c>
      <c r="F170" s="323">
        <f>IF(ISNUMBER(Regressions!F180),ROUND(Regressions!F180, 1), NA())</f>
        <v>100</v>
      </c>
      <c r="G170" s="222">
        <f>IF(ISNUMBER(Regressions!G180),ROUND(Regressions!G180, 1), NA())</f>
        <v>100</v>
      </c>
      <c r="H170" s="324">
        <f>IF(ISNUMBER(Regressions!H180),ROUND(Regressions!H180, 1), NA())</f>
        <v>0</v>
      </c>
      <c r="I170" s="223">
        <f>IF(ISNUMBER(Regressions!I180),ROUND(Regressions!I180, 1), NA())</f>
        <v>0</v>
      </c>
      <c r="J170" s="325">
        <f>IF(ISNUMBER(Regressions!K180),ROUND(Regressions!K180, 1), NA())</f>
        <v>100</v>
      </c>
      <c r="K170" s="323">
        <f>IF(ISNUMBER(Regressions!L180),ROUND(Regressions!L180, 1), NA())</f>
        <v>100</v>
      </c>
      <c r="L170" s="224">
        <f>IF(ISNUMBER(Regressions!M180),ROUND(Regressions!M180, 1), NA())</f>
        <v>100</v>
      </c>
      <c r="M170" s="324">
        <f>IF(ISNUMBER(Regressions!N180),ROUND(Regressions!N180, 1), NA())</f>
        <v>0</v>
      </c>
      <c r="N170" s="223">
        <f>IF(ISNUMBER(Regressions!O180),ROUND(Regressions!O180, 1), NA())</f>
        <v>0</v>
      </c>
      <c r="O170" s="325">
        <f>IF(ISNUMBER(Regressions!Q180),ROUND(Regressions!Q180, 1), NA())</f>
        <v>100</v>
      </c>
      <c r="P170" s="323">
        <f>IF(ISNUMBER(Regressions!R180),ROUND(Regressions!R180, 1), NA())</f>
        <v>100</v>
      </c>
      <c r="Q170" s="201">
        <f>IF(ISNUMBER(Regressions!S180),ROUND(Regressions!S180, 1), NA())</f>
        <v>100</v>
      </c>
      <c r="R170" s="324">
        <f>IF(ISNUMBER(Regressions!T180),ROUND(Regressions!T180, 1), NA())</f>
        <v>0</v>
      </c>
      <c r="S170" s="223">
        <f>IF(ISNUMBER(Regressions!U180),ROUND(Regressions!U180, 1), NA())</f>
        <v>0</v>
      </c>
    </row>
    <row xmlns:x14ac="http://schemas.microsoft.com/office/spreadsheetml/2009/9/ac" r="171" x14ac:dyDescent="0.2">
      <c r="A171" s="320" t="str">
        <f>IF(ISBLANK(Regressions!A181), " ", Regressions!A181)</f>
        <v>Spain</v>
      </c>
      <c r="B171" s="321">
        <f>IF(ISBLANK(Regressions!B181), " ", Regressions!B181)</f>
        <v>2012</v>
      </c>
      <c r="C171" s="326" t="str">
        <f>IF(ISBLANK(Regressions!C181), " ", Regressions!C181)</f>
        <v>Secondary</v>
      </c>
      <c r="D171" s="322">
        <f>IF(ISBLANK(Regressions!D181), " ", Regressions!D181)</f>
        <v>2579399</v>
      </c>
      <c r="E171" s="200">
        <f>IF(ISNUMBER(Regressions!E181),ROUND(Regressions!E181, 1), NA())</f>
        <v>100</v>
      </c>
      <c r="F171" s="323">
        <f>IF(ISNUMBER(Regressions!F181),ROUND(Regressions!F181, 1), NA())</f>
        <v>100</v>
      </c>
      <c r="G171" s="222">
        <f>IF(ISNUMBER(Regressions!G181),ROUND(Regressions!G181, 1), NA())</f>
        <v>100</v>
      </c>
      <c r="H171" s="324">
        <f>IF(ISNUMBER(Regressions!H181),ROUND(Regressions!H181, 1), NA())</f>
        <v>0</v>
      </c>
      <c r="I171" s="223">
        <f>IF(ISNUMBER(Regressions!I181),ROUND(Regressions!I181, 1), NA())</f>
        <v>0</v>
      </c>
      <c r="J171" s="325">
        <f>IF(ISNUMBER(Regressions!K181),ROUND(Regressions!K181, 1), NA())</f>
        <v>100</v>
      </c>
      <c r="K171" s="323">
        <f>IF(ISNUMBER(Regressions!L181),ROUND(Regressions!L181, 1), NA())</f>
        <v>100</v>
      </c>
      <c r="L171" s="224">
        <f>IF(ISNUMBER(Regressions!M181),ROUND(Regressions!M181, 1), NA())</f>
        <v>100</v>
      </c>
      <c r="M171" s="324">
        <f>IF(ISNUMBER(Regressions!N181),ROUND(Regressions!N181, 1), NA())</f>
        <v>0</v>
      </c>
      <c r="N171" s="223">
        <f>IF(ISNUMBER(Regressions!O181),ROUND(Regressions!O181, 1), NA())</f>
        <v>0</v>
      </c>
      <c r="O171" s="325">
        <f>IF(ISNUMBER(Regressions!Q181),ROUND(Regressions!Q181, 1), NA())</f>
        <v>100</v>
      </c>
      <c r="P171" s="323">
        <f>IF(ISNUMBER(Regressions!R181),ROUND(Regressions!R181, 1), NA())</f>
        <v>100</v>
      </c>
      <c r="Q171" s="201">
        <f>IF(ISNUMBER(Regressions!S181),ROUND(Regressions!S181, 1), NA())</f>
        <v>100</v>
      </c>
      <c r="R171" s="324">
        <f>IF(ISNUMBER(Regressions!T181),ROUND(Regressions!T181, 1), NA())</f>
        <v>0</v>
      </c>
      <c r="S171" s="223">
        <f>IF(ISNUMBER(Regressions!U181),ROUND(Regressions!U181, 1), NA())</f>
        <v>0</v>
      </c>
    </row>
    <row xmlns:x14ac="http://schemas.microsoft.com/office/spreadsheetml/2009/9/ac" r="172" x14ac:dyDescent="0.2">
      <c r="A172" s="320" t="str">
        <f>IF(ISBLANK(Regressions!A182), " ", Regressions!A182)</f>
        <v>Spain</v>
      </c>
      <c r="B172" s="321">
        <f>IF(ISBLANK(Regressions!B182), " ", Regressions!B182)</f>
        <v>2013</v>
      </c>
      <c r="C172" s="326" t="str">
        <f>IF(ISBLANK(Regressions!C182), " ", Regressions!C182)</f>
        <v>Secondary</v>
      </c>
      <c r="D172" s="322">
        <f>IF(ISBLANK(Regressions!D182), " ", Regressions!D182)</f>
        <v>2601370</v>
      </c>
      <c r="E172" s="200">
        <f>IF(ISNUMBER(Regressions!E182),ROUND(Regressions!E182, 1), NA())</f>
        <v>100</v>
      </c>
      <c r="F172" s="323">
        <f>IF(ISNUMBER(Regressions!F182),ROUND(Regressions!F182, 1), NA())</f>
        <v>100</v>
      </c>
      <c r="G172" s="222">
        <f>IF(ISNUMBER(Regressions!G182),ROUND(Regressions!G182, 1), NA())</f>
        <v>100</v>
      </c>
      <c r="H172" s="324">
        <f>IF(ISNUMBER(Regressions!H182),ROUND(Regressions!H182, 1), NA())</f>
        <v>0</v>
      </c>
      <c r="I172" s="223">
        <f>IF(ISNUMBER(Regressions!I182),ROUND(Regressions!I182, 1), NA())</f>
        <v>0</v>
      </c>
      <c r="J172" s="325">
        <f>IF(ISNUMBER(Regressions!K182),ROUND(Regressions!K182, 1), NA())</f>
        <v>100</v>
      </c>
      <c r="K172" s="323">
        <f>IF(ISNUMBER(Regressions!L182),ROUND(Regressions!L182, 1), NA())</f>
        <v>100</v>
      </c>
      <c r="L172" s="224">
        <f>IF(ISNUMBER(Regressions!M182),ROUND(Regressions!M182, 1), NA())</f>
        <v>100</v>
      </c>
      <c r="M172" s="324">
        <f>IF(ISNUMBER(Regressions!N182),ROUND(Regressions!N182, 1), NA())</f>
        <v>0</v>
      </c>
      <c r="N172" s="223">
        <f>IF(ISNUMBER(Regressions!O182),ROUND(Regressions!O182, 1), NA())</f>
        <v>0</v>
      </c>
      <c r="O172" s="325">
        <f>IF(ISNUMBER(Regressions!Q182),ROUND(Regressions!Q182, 1), NA())</f>
        <v>100</v>
      </c>
      <c r="P172" s="323">
        <f>IF(ISNUMBER(Regressions!R182),ROUND(Regressions!R182, 1), NA())</f>
        <v>100</v>
      </c>
      <c r="Q172" s="201">
        <f>IF(ISNUMBER(Regressions!S182),ROUND(Regressions!S182, 1), NA())</f>
        <v>100</v>
      </c>
      <c r="R172" s="324">
        <f>IF(ISNUMBER(Regressions!T182),ROUND(Regressions!T182, 1), NA())</f>
        <v>0</v>
      </c>
      <c r="S172" s="223">
        <f>IF(ISNUMBER(Regressions!U182),ROUND(Regressions!U182, 1), NA())</f>
        <v>0</v>
      </c>
    </row>
    <row xmlns:x14ac="http://schemas.microsoft.com/office/spreadsheetml/2009/9/ac" r="173" x14ac:dyDescent="0.2">
      <c r="A173" s="320" t="str">
        <f>IF(ISBLANK(Regressions!A183), " ", Regressions!A183)</f>
        <v>Spain</v>
      </c>
      <c r="B173" s="321">
        <f>IF(ISBLANK(Regressions!B183), " ", Regressions!B183)</f>
        <v>2014</v>
      </c>
      <c r="C173" s="326" t="str">
        <f>IF(ISBLANK(Regressions!C183), " ", Regressions!C183)</f>
        <v>Secondary</v>
      </c>
      <c r="D173" s="322">
        <f>IF(ISBLANK(Regressions!D183), " ", Regressions!D183)</f>
        <v>2623691</v>
      </c>
      <c r="E173" s="200">
        <f>IF(ISNUMBER(Regressions!E183),ROUND(Regressions!E183, 1), NA())</f>
        <v>100</v>
      </c>
      <c r="F173" s="323">
        <f>IF(ISNUMBER(Regressions!F183),ROUND(Regressions!F183, 1), NA())</f>
        <v>100</v>
      </c>
      <c r="G173" s="222">
        <f>IF(ISNUMBER(Regressions!G183),ROUND(Regressions!G183, 1), NA())</f>
        <v>100</v>
      </c>
      <c r="H173" s="324">
        <f>IF(ISNUMBER(Regressions!H183),ROUND(Regressions!H183, 1), NA())</f>
        <v>0</v>
      </c>
      <c r="I173" s="223">
        <f>IF(ISNUMBER(Regressions!I183),ROUND(Regressions!I183, 1), NA())</f>
        <v>0</v>
      </c>
      <c r="J173" s="325">
        <f>IF(ISNUMBER(Regressions!K183),ROUND(Regressions!K183, 1), NA())</f>
        <v>100</v>
      </c>
      <c r="K173" s="323">
        <f>IF(ISNUMBER(Regressions!L183),ROUND(Regressions!L183, 1), NA())</f>
        <v>100</v>
      </c>
      <c r="L173" s="224">
        <f>IF(ISNUMBER(Regressions!M183),ROUND(Regressions!M183, 1), NA())</f>
        <v>100</v>
      </c>
      <c r="M173" s="324">
        <f>IF(ISNUMBER(Regressions!N183),ROUND(Regressions!N183, 1), NA())</f>
        <v>0</v>
      </c>
      <c r="N173" s="223">
        <f>IF(ISNUMBER(Regressions!O183),ROUND(Regressions!O183, 1), NA())</f>
        <v>0</v>
      </c>
      <c r="O173" s="325">
        <f>IF(ISNUMBER(Regressions!Q183),ROUND(Regressions!Q183, 1), NA())</f>
        <v>100</v>
      </c>
      <c r="P173" s="323">
        <f>IF(ISNUMBER(Regressions!R183),ROUND(Regressions!R183, 1), NA())</f>
        <v>100</v>
      </c>
      <c r="Q173" s="201">
        <f>IF(ISNUMBER(Regressions!S183),ROUND(Regressions!S183, 1), NA())</f>
        <v>100</v>
      </c>
      <c r="R173" s="324">
        <f>IF(ISNUMBER(Regressions!T183),ROUND(Regressions!T183, 1), NA())</f>
        <v>0</v>
      </c>
      <c r="S173" s="223">
        <f>IF(ISNUMBER(Regressions!U183),ROUND(Regressions!U183, 1), NA())</f>
        <v>0</v>
      </c>
    </row>
    <row xmlns:x14ac="http://schemas.microsoft.com/office/spreadsheetml/2009/9/ac" r="174" x14ac:dyDescent="0.2">
      <c r="A174" s="320" t="str">
        <f>IF(ISBLANK(Regressions!A184), " ", Regressions!A184)</f>
        <v>Spain</v>
      </c>
      <c r="B174" s="321">
        <f>IF(ISBLANK(Regressions!B184), " ", Regressions!B184)</f>
        <v>2015</v>
      </c>
      <c r="C174" s="326" t="str">
        <f>IF(ISBLANK(Regressions!C184), " ", Regressions!C184)</f>
        <v>Secondary</v>
      </c>
      <c r="D174" s="322">
        <f>IF(ISBLANK(Regressions!D184), " ", Regressions!D184)</f>
        <v>2653587</v>
      </c>
      <c r="E174" s="200">
        <f>IF(ISNUMBER(Regressions!E184),ROUND(Regressions!E184, 1), NA())</f>
        <v>100</v>
      </c>
      <c r="F174" s="323">
        <f>IF(ISNUMBER(Regressions!F184),ROUND(Regressions!F184, 1), NA())</f>
        <v>100</v>
      </c>
      <c r="G174" s="222">
        <f>IF(ISNUMBER(Regressions!G184),ROUND(Regressions!G184, 1), NA())</f>
        <v>100</v>
      </c>
      <c r="H174" s="324">
        <f>IF(ISNUMBER(Regressions!H184),ROUND(Regressions!H184, 1), NA())</f>
        <v>0</v>
      </c>
      <c r="I174" s="223">
        <f>IF(ISNUMBER(Regressions!I184),ROUND(Regressions!I184, 1), NA())</f>
        <v>0</v>
      </c>
      <c r="J174" s="325">
        <f>IF(ISNUMBER(Regressions!K184),ROUND(Regressions!K184, 1), NA())</f>
        <v>100</v>
      </c>
      <c r="K174" s="323">
        <f>IF(ISNUMBER(Regressions!L184),ROUND(Regressions!L184, 1), NA())</f>
        <v>100</v>
      </c>
      <c r="L174" s="224">
        <f>IF(ISNUMBER(Regressions!M184),ROUND(Regressions!M184, 1), NA())</f>
        <v>100</v>
      </c>
      <c r="M174" s="324">
        <f>IF(ISNUMBER(Regressions!N184),ROUND(Regressions!N184, 1), NA())</f>
        <v>0</v>
      </c>
      <c r="N174" s="223">
        <f>IF(ISNUMBER(Regressions!O184),ROUND(Regressions!O184, 1), NA())</f>
        <v>0</v>
      </c>
      <c r="O174" s="325">
        <f>IF(ISNUMBER(Regressions!Q184),ROUND(Regressions!Q184, 1), NA())</f>
        <v>100</v>
      </c>
      <c r="P174" s="323">
        <f>IF(ISNUMBER(Regressions!R184),ROUND(Regressions!R184, 1), NA())</f>
        <v>100</v>
      </c>
      <c r="Q174" s="201">
        <f>IF(ISNUMBER(Regressions!S184),ROUND(Regressions!S184, 1), NA())</f>
        <v>100</v>
      </c>
      <c r="R174" s="324">
        <f>IF(ISNUMBER(Regressions!T184),ROUND(Regressions!T184, 1), NA())</f>
        <v>0</v>
      </c>
      <c r="S174" s="223">
        <f>IF(ISNUMBER(Regressions!U184),ROUND(Regressions!U184, 1), NA())</f>
        <v>0</v>
      </c>
    </row>
    <row xmlns:x14ac="http://schemas.microsoft.com/office/spreadsheetml/2009/9/ac" r="175" x14ac:dyDescent="0.2">
      <c r="A175" s="320" t="str">
        <f>IF(ISBLANK(Regressions!A185), " ", Regressions!A185)</f>
        <v>Spain</v>
      </c>
      <c r="B175" s="321">
        <f>IF(ISBLANK(Regressions!B185), " ", Regressions!B185)</f>
        <v>2016</v>
      </c>
      <c r="C175" s="326" t="str">
        <f>IF(ISBLANK(Regressions!C185), " ", Regressions!C185)</f>
        <v>Secondary</v>
      </c>
      <c r="D175" s="322">
        <f>IF(ISBLANK(Regressions!D185), " ", Regressions!D185)</f>
        <v>2700894</v>
      </c>
      <c r="E175" s="200">
        <f>IF(ISNUMBER(Regressions!E185),ROUND(Regressions!E185, 1), NA())</f>
        <v>100</v>
      </c>
      <c r="F175" s="323">
        <f>IF(ISNUMBER(Regressions!F185),ROUND(Regressions!F185, 1), NA())</f>
        <v>100</v>
      </c>
      <c r="G175" s="222">
        <f>IF(ISNUMBER(Regressions!G185),ROUND(Regressions!G185, 1), NA())</f>
        <v>100</v>
      </c>
      <c r="H175" s="324">
        <f>IF(ISNUMBER(Regressions!H185),ROUND(Regressions!H185, 1), NA())</f>
        <v>0</v>
      </c>
      <c r="I175" s="223">
        <f>IF(ISNUMBER(Regressions!I185),ROUND(Regressions!I185, 1), NA())</f>
        <v>0</v>
      </c>
      <c r="J175" s="325">
        <f>IF(ISNUMBER(Regressions!K185),ROUND(Regressions!K185, 1), NA())</f>
        <v>100</v>
      </c>
      <c r="K175" s="323">
        <f>IF(ISNUMBER(Regressions!L185),ROUND(Regressions!L185, 1), NA())</f>
        <v>100</v>
      </c>
      <c r="L175" s="224">
        <f>IF(ISNUMBER(Regressions!M185),ROUND(Regressions!M185, 1), NA())</f>
        <v>100</v>
      </c>
      <c r="M175" s="324">
        <f>IF(ISNUMBER(Regressions!N185),ROUND(Regressions!N185, 1), NA())</f>
        <v>0</v>
      </c>
      <c r="N175" s="223">
        <f>IF(ISNUMBER(Regressions!O185),ROUND(Regressions!O185, 1), NA())</f>
        <v>0</v>
      </c>
      <c r="O175" s="325">
        <f>IF(ISNUMBER(Regressions!Q185),ROUND(Regressions!Q185, 1), NA())</f>
        <v>100</v>
      </c>
      <c r="P175" s="323">
        <f>IF(ISNUMBER(Regressions!R185),ROUND(Regressions!R185, 1), NA())</f>
        <v>100</v>
      </c>
      <c r="Q175" s="201">
        <f>IF(ISNUMBER(Regressions!S185),ROUND(Regressions!S185, 1), NA())</f>
        <v>100</v>
      </c>
      <c r="R175" s="324">
        <f>IF(ISNUMBER(Regressions!T185),ROUND(Regressions!T185, 1), NA())</f>
        <v>0</v>
      </c>
      <c r="S175" s="223">
        <f>IF(ISNUMBER(Regressions!U185),ROUND(Regressions!U185, 1), NA())</f>
        <v>0</v>
      </c>
    </row>
    <row xmlns:x14ac="http://schemas.microsoft.com/office/spreadsheetml/2009/9/ac" r="176" x14ac:dyDescent="0.2">
      <c r="A176" s="320" t="str">
        <f>IF(ISBLANK(Regressions!A186), " ", Regressions!A186)</f>
        <v>Spain</v>
      </c>
      <c r="B176" s="321">
        <f>IF(ISBLANK(Regressions!B186), " ", Regressions!B186)</f>
        <v>2017</v>
      </c>
      <c r="C176" s="326" t="str">
        <f>IF(ISBLANK(Regressions!C186), " ", Regressions!C186)</f>
        <v>Secondary</v>
      </c>
      <c r="D176" s="322">
        <f>IF(ISBLANK(Regressions!D186), " ", Regressions!D186)</f>
        <v>2764425</v>
      </c>
      <c r="E176" s="200">
        <f>IF(ISNUMBER(Regressions!E186),ROUND(Regressions!E186, 1), NA())</f>
        <v>100</v>
      </c>
      <c r="F176" s="323">
        <f>IF(ISNUMBER(Regressions!F186),ROUND(Regressions!F186, 1), NA())</f>
        <v>100</v>
      </c>
      <c r="G176" s="222">
        <f>IF(ISNUMBER(Regressions!G186),ROUND(Regressions!G186, 1), NA())</f>
        <v>100</v>
      </c>
      <c r="H176" s="324">
        <f>IF(ISNUMBER(Regressions!H186),ROUND(Regressions!H186, 1), NA())</f>
        <v>0</v>
      </c>
      <c r="I176" s="223">
        <f>IF(ISNUMBER(Regressions!I186),ROUND(Regressions!I186, 1), NA())</f>
        <v>0</v>
      </c>
      <c r="J176" s="325">
        <f>IF(ISNUMBER(Regressions!K186),ROUND(Regressions!K186, 1), NA())</f>
        <v>100</v>
      </c>
      <c r="K176" s="323">
        <f>IF(ISNUMBER(Regressions!L186),ROUND(Regressions!L186, 1), NA())</f>
        <v>100</v>
      </c>
      <c r="L176" s="224">
        <f>IF(ISNUMBER(Regressions!M186),ROUND(Regressions!M186, 1), NA())</f>
        <v>100</v>
      </c>
      <c r="M176" s="324">
        <f>IF(ISNUMBER(Regressions!N186),ROUND(Regressions!N186, 1), NA())</f>
        <v>0</v>
      </c>
      <c r="N176" s="223">
        <f>IF(ISNUMBER(Regressions!O186),ROUND(Regressions!O186, 1), NA())</f>
        <v>0</v>
      </c>
      <c r="O176" s="325">
        <f>IF(ISNUMBER(Regressions!Q186),ROUND(Regressions!Q186, 1), NA())</f>
        <v>100</v>
      </c>
      <c r="P176" s="323">
        <f>IF(ISNUMBER(Regressions!R186),ROUND(Regressions!R186, 1), NA())</f>
        <v>100</v>
      </c>
      <c r="Q176" s="201">
        <f>IF(ISNUMBER(Regressions!S186),ROUND(Regressions!S186, 1), NA())</f>
        <v>100</v>
      </c>
      <c r="R176" s="324">
        <f>IF(ISNUMBER(Regressions!T186),ROUND(Regressions!T186, 1), NA())</f>
        <v>0</v>
      </c>
      <c r="S176" s="223">
        <f>IF(ISNUMBER(Regressions!U186),ROUND(Regressions!U186, 1), NA())</f>
        <v>0</v>
      </c>
    </row>
    <row xmlns:x14ac="http://schemas.microsoft.com/office/spreadsheetml/2009/9/ac" r="177" x14ac:dyDescent="0.2">
      <c r="A177" s="320" t="str">
        <f>IF(ISBLANK(Regressions!A187), " ", Regressions!A187)</f>
        <v>Spain</v>
      </c>
      <c r="B177" s="321">
        <f>IF(ISBLANK(Regressions!B187), " ", Regressions!B187)</f>
        <v>2018</v>
      </c>
      <c r="C177" s="326" t="str">
        <f>IF(ISBLANK(Regressions!C187), " ", Regressions!C187)</f>
        <v>Secondary</v>
      </c>
      <c r="D177" s="322">
        <f>IF(ISBLANK(Regressions!D187), " ", Regressions!D187)</f>
        <v>2822627</v>
      </c>
      <c r="E177" s="200">
        <f>IF(ISNUMBER(Regressions!E187),ROUND(Regressions!E187, 1), NA())</f>
        <v>100</v>
      </c>
      <c r="F177" s="323">
        <f>IF(ISNUMBER(Regressions!F187),ROUND(Regressions!F187, 1), NA())</f>
        <v>100</v>
      </c>
      <c r="G177" s="222">
        <f>IF(ISNUMBER(Regressions!G187),ROUND(Regressions!G187, 1), NA())</f>
        <v>100</v>
      </c>
      <c r="H177" s="324">
        <f>IF(ISNUMBER(Regressions!H187),ROUND(Regressions!H187, 1), NA())</f>
        <v>0</v>
      </c>
      <c r="I177" s="223">
        <f>IF(ISNUMBER(Regressions!I187),ROUND(Regressions!I187, 1), NA())</f>
        <v>0</v>
      </c>
      <c r="J177" s="325">
        <f>IF(ISNUMBER(Regressions!K187),ROUND(Regressions!K187, 1), NA())</f>
        <v>100</v>
      </c>
      <c r="K177" s="323">
        <f>IF(ISNUMBER(Regressions!L187),ROUND(Regressions!L187, 1), NA())</f>
        <v>100</v>
      </c>
      <c r="L177" s="224">
        <f>IF(ISNUMBER(Regressions!M187),ROUND(Regressions!M187, 1), NA())</f>
        <v>100</v>
      </c>
      <c r="M177" s="324">
        <f>IF(ISNUMBER(Regressions!N187),ROUND(Regressions!N187, 1), NA())</f>
        <v>0</v>
      </c>
      <c r="N177" s="223">
        <f>IF(ISNUMBER(Regressions!O187),ROUND(Regressions!O187, 1), NA())</f>
        <v>0</v>
      </c>
      <c r="O177" s="325">
        <f>IF(ISNUMBER(Regressions!Q187),ROUND(Regressions!Q187, 1), NA())</f>
        <v>100</v>
      </c>
      <c r="P177" s="323">
        <f>IF(ISNUMBER(Regressions!R187),ROUND(Regressions!R187, 1), NA())</f>
        <v>100</v>
      </c>
      <c r="Q177" s="201">
        <f>IF(ISNUMBER(Regressions!S187),ROUND(Regressions!S187, 1), NA())</f>
        <v>100</v>
      </c>
      <c r="R177" s="324">
        <f>IF(ISNUMBER(Regressions!T187),ROUND(Regressions!T187, 1), NA())</f>
        <v>0</v>
      </c>
      <c r="S177" s="223">
        <f>IF(ISNUMBER(Regressions!U187),ROUND(Regressions!U187, 1), NA())</f>
        <v>0</v>
      </c>
    </row>
    <row xmlns:x14ac="http://schemas.microsoft.com/office/spreadsheetml/2009/9/ac" r="178" x14ac:dyDescent="0.2">
      <c r="A178" s="320" t="str">
        <f>IF(ISBLANK(Regressions!A188), " ", Regressions!A188)</f>
        <v>Spain</v>
      </c>
      <c r="B178" s="321">
        <f>IF(ISBLANK(Regressions!B188), " ", Regressions!B188)</f>
        <v>2019</v>
      </c>
      <c r="C178" s="326" t="str">
        <f>IF(ISBLANK(Regressions!C188), " ", Regressions!C188)</f>
        <v>Secondary</v>
      </c>
      <c r="D178" s="322">
        <f>IF(ISBLANK(Regressions!D188), " ", Regressions!D188)</f>
        <v>2887050</v>
      </c>
      <c r="E178" s="200">
        <f>IF(ISNUMBER(Regressions!E188),ROUND(Regressions!E188, 1), NA())</f>
        <v>100</v>
      </c>
      <c r="F178" s="323">
        <f>IF(ISNUMBER(Regressions!F188),ROUND(Regressions!F188, 1), NA())</f>
        <v>100</v>
      </c>
      <c r="G178" s="222">
        <f>IF(ISNUMBER(Regressions!G188),ROUND(Regressions!G188, 1), NA())</f>
        <v>100</v>
      </c>
      <c r="H178" s="324">
        <f>IF(ISNUMBER(Regressions!H188),ROUND(Regressions!H188, 1), NA())</f>
        <v>0</v>
      </c>
      <c r="I178" s="223">
        <f>IF(ISNUMBER(Regressions!I188),ROUND(Regressions!I188, 1), NA())</f>
        <v>0</v>
      </c>
      <c r="J178" s="325">
        <f>IF(ISNUMBER(Regressions!K188),ROUND(Regressions!K188, 1), NA())</f>
        <v>100</v>
      </c>
      <c r="K178" s="323">
        <f>IF(ISNUMBER(Regressions!L188),ROUND(Regressions!L188, 1), NA())</f>
        <v>100</v>
      </c>
      <c r="L178" s="224">
        <f>IF(ISNUMBER(Regressions!M188),ROUND(Regressions!M188, 1), NA())</f>
        <v>100</v>
      </c>
      <c r="M178" s="324">
        <f>IF(ISNUMBER(Regressions!N188),ROUND(Regressions!N188, 1), NA())</f>
        <v>0</v>
      </c>
      <c r="N178" s="223">
        <f>IF(ISNUMBER(Regressions!O188),ROUND(Regressions!O188, 1), NA())</f>
        <v>0</v>
      </c>
      <c r="O178" s="325">
        <f>IF(ISNUMBER(Regressions!Q188),ROUND(Regressions!Q188, 1), NA())</f>
        <v>100</v>
      </c>
      <c r="P178" s="323">
        <f>IF(ISNUMBER(Regressions!R188),ROUND(Regressions!R188, 1), NA())</f>
        <v>100</v>
      </c>
      <c r="Q178" s="201">
        <f>IF(ISNUMBER(Regressions!S188),ROUND(Regressions!S188, 1), NA())</f>
        <v>100</v>
      </c>
      <c r="R178" s="324">
        <f>IF(ISNUMBER(Regressions!T188),ROUND(Regressions!T188, 1), NA())</f>
        <v>0</v>
      </c>
      <c r="S178" s="223">
        <f>IF(ISNUMBER(Regressions!U188),ROUND(Regressions!U188, 1), NA())</f>
        <v>0</v>
      </c>
    </row>
    <row xmlns:x14ac="http://schemas.microsoft.com/office/spreadsheetml/2009/9/ac" r="179" x14ac:dyDescent="0.2">
      <c r="A179" s="320" t="str">
        <f>IF(ISBLANK(Regressions!A189), " ", Regressions!A189)</f>
        <v>Spain</v>
      </c>
      <c r="B179" s="321">
        <f>IF(ISBLANK(Regressions!B189), " ", Regressions!B189)</f>
        <v>2020</v>
      </c>
      <c r="C179" s="326" t="str">
        <f>IF(ISBLANK(Regressions!C189), " ", Regressions!C189)</f>
        <v>Secondary</v>
      </c>
      <c r="D179" s="322">
        <f>IF(ISBLANK(Regressions!D189), " ", Regressions!D189)</f>
        <v>2958734</v>
      </c>
      <c r="E179" s="200">
        <f>IF(ISNUMBER(Regressions!E189),ROUND(Regressions!E189, 1), NA())</f>
        <v>100</v>
      </c>
      <c r="F179" s="323">
        <f>IF(ISNUMBER(Regressions!F189),ROUND(Regressions!F189, 1), NA())</f>
        <v>100</v>
      </c>
      <c r="G179" s="222">
        <f>IF(ISNUMBER(Regressions!G189),ROUND(Regressions!G189, 1), NA())</f>
        <v>100</v>
      </c>
      <c r="H179" s="324">
        <f>IF(ISNUMBER(Regressions!H189),ROUND(Regressions!H189, 1), NA())</f>
        <v>0</v>
      </c>
      <c r="I179" s="223">
        <f>IF(ISNUMBER(Regressions!I189),ROUND(Regressions!I189, 1), NA())</f>
        <v>0</v>
      </c>
      <c r="J179" s="325">
        <f>IF(ISNUMBER(Regressions!K189),ROUND(Regressions!K189, 1), NA())</f>
        <v>100</v>
      </c>
      <c r="K179" s="323">
        <f>IF(ISNUMBER(Regressions!L189),ROUND(Regressions!L189, 1), NA())</f>
        <v>100</v>
      </c>
      <c r="L179" s="224">
        <f>IF(ISNUMBER(Regressions!M189),ROUND(Regressions!M189, 1), NA())</f>
        <v>100</v>
      </c>
      <c r="M179" s="324">
        <f>IF(ISNUMBER(Regressions!N189),ROUND(Regressions!N189, 1), NA())</f>
        <v>0</v>
      </c>
      <c r="N179" s="223">
        <f>IF(ISNUMBER(Regressions!O189),ROUND(Regressions!O189, 1), NA())</f>
        <v>0</v>
      </c>
      <c r="O179" s="325">
        <f>IF(ISNUMBER(Regressions!Q189),ROUND(Regressions!Q189, 1), NA())</f>
        <v>100</v>
      </c>
      <c r="P179" s="323">
        <f>IF(ISNUMBER(Regressions!R189),ROUND(Regressions!R189, 1), NA())</f>
        <v>100</v>
      </c>
      <c r="Q179" s="201">
        <f>IF(ISNUMBER(Regressions!S189),ROUND(Regressions!S189, 1), NA())</f>
        <v>100</v>
      </c>
      <c r="R179" s="324">
        <f>IF(ISNUMBER(Regressions!T189),ROUND(Regressions!T189, 1), NA())</f>
        <v>0</v>
      </c>
      <c r="S179" s="223">
        <f>IF(ISNUMBER(Regressions!U189),ROUND(Regressions!U189, 1), NA())</f>
        <v>0</v>
      </c>
    </row>
    <row xmlns:x14ac="http://schemas.microsoft.com/office/spreadsheetml/2009/9/ac" r="180" x14ac:dyDescent="0.2">
      <c r="A180" s="371" t="str">
        <f>IF(ISBLANK(Regressions!A190), " ", Regressions!A190)</f>
        <v>Spain</v>
      </c>
      <c r="B180" s="372">
        <f>IF(ISBLANK(Regressions!B190), " ", Regressions!B190)</f>
        <v>2021</v>
      </c>
      <c r="C180" s="373" t="str">
        <f>IF(ISBLANK(Regressions!C190), " ", Regressions!C190)</f>
        <v>Secondary</v>
      </c>
      <c r="D180" s="374">
        <f>IF(ISBLANK(Regressions!D190), " ", Regressions!D190)</f>
        <v>3028462</v>
      </c>
      <c r="E180" s="377">
        <f>IF(ISNUMBER(Regressions!E190),ROUND(Regressions!E190, 1), NA())</f>
        <v>100</v>
      </c>
      <c r="F180" s="375">
        <f>IF(ISNUMBER(Regressions!F190),ROUND(Regressions!F190, 1), NA())</f>
        <v>100</v>
      </c>
      <c r="G180" s="378">
        <f>IF(ISNUMBER(Regressions!G190),ROUND(Regressions!G190, 1), NA())</f>
        <v>100</v>
      </c>
      <c r="H180" s="376">
        <f>IF(ISNUMBER(Regressions!H190),ROUND(Regressions!H190, 1), NA())</f>
        <v>0</v>
      </c>
      <c r="I180" s="379">
        <f>IF(ISNUMBER(Regressions!I190),ROUND(Regressions!I190, 1), NA())</f>
        <v>0</v>
      </c>
      <c r="J180" s="377">
        <f>IF(ISNUMBER(Regressions!K190),ROUND(Regressions!K190, 1), NA())</f>
        <v>100</v>
      </c>
      <c r="K180" s="375">
        <f>IF(ISNUMBER(Regressions!L190),ROUND(Regressions!L190, 1), NA())</f>
        <v>100</v>
      </c>
      <c r="L180" s="380">
        <f>IF(ISNUMBER(Regressions!M190),ROUND(Regressions!M190, 1), NA())</f>
        <v>100</v>
      </c>
      <c r="M180" s="376">
        <f>IF(ISNUMBER(Regressions!N190),ROUND(Regressions!N190, 1), NA())</f>
        <v>0</v>
      </c>
      <c r="N180" s="379">
        <f>IF(ISNUMBER(Regressions!O190),ROUND(Regressions!O190, 1), NA())</f>
        <v>0</v>
      </c>
      <c r="O180" s="377">
        <f>IF(ISNUMBER(Regressions!Q190),ROUND(Regressions!Q190, 1), NA())</f>
        <v>100</v>
      </c>
      <c r="P180" s="375">
        <f>IF(ISNUMBER(Regressions!R190),ROUND(Regressions!R190, 1), NA())</f>
        <v>100</v>
      </c>
      <c r="Q180" s="381">
        <f>IF(ISNUMBER(Regressions!S190),ROUND(Regressions!S190, 1), NA())</f>
        <v>100</v>
      </c>
      <c r="R180" s="376">
        <f>IF(ISNUMBER(Regressions!T190),ROUND(Regressions!T190, 1), NA())</f>
        <v>0</v>
      </c>
      <c r="S180" s="379">
        <f>IF(ISNUMBER(Regressions!U190),ROUND(Regressions!U190, 1), NA())</f>
        <v>0</v>
      </c>
      <c r="T180" s="370"/>
      <c r="U180" s="370"/>
      <c r="V180" s="370"/>
      <c r="W180" s="370"/>
      <c r="X180" s="370"/>
      <c r="Y180" s="370"/>
      <c r="Z180" s="370"/>
      <c r="AA180" s="370"/>
      <c r="AB180" s="370"/>
      <c r="AC180" s="370"/>
    </row>
    <row xmlns:x14ac="http://schemas.microsoft.com/office/spreadsheetml/2009/9/ac" r="181" x14ac:dyDescent="0.2">
      <c r="A181" s="320" t="str">
        <f>IF(ISBLANK(Regressions!A191), " ", Regressions!A191)</f>
        <v>Spain</v>
      </c>
      <c r="B181" s="321">
        <f>IF(ISBLANK(Regressions!B191), " ", Regressions!B191)</f>
        <v>2022</v>
      </c>
      <c r="C181" s="326" t="str">
        <f>IF(ISBLANK(Regressions!C191), " ", Regressions!C191)</f>
        <v>Secondary</v>
      </c>
      <c r="D181" s="322">
        <f>IF(ISBLANK(Regressions!D191), " ", Regressions!D191)</f>
        <v>3055779</v>
      </c>
      <c r="E181" s="200">
        <f>IF(ISNUMBER(Regressions!E191),ROUND(Regressions!E191, 1), NA())</f>
        <v>100</v>
      </c>
      <c r="F181" s="323">
        <f>IF(ISNUMBER(Regressions!F191),ROUND(Regressions!F191, 1), NA())</f>
        <v>100</v>
      </c>
      <c r="G181" s="222">
        <f>IF(ISNUMBER(Regressions!G191),ROUND(Regressions!G191, 1), NA())</f>
        <v>100</v>
      </c>
      <c r="H181" s="324">
        <f>IF(ISNUMBER(Regressions!H191),ROUND(Regressions!H191, 1), NA())</f>
        <v>0</v>
      </c>
      <c r="I181" s="223">
        <f>IF(ISNUMBER(Regressions!I191),ROUND(Regressions!I191, 1), NA())</f>
        <v>0</v>
      </c>
      <c r="J181" s="325">
        <f>IF(ISNUMBER(Regressions!K191),ROUND(Regressions!K191, 1), NA())</f>
        <v>100</v>
      </c>
      <c r="K181" s="323">
        <f>IF(ISNUMBER(Regressions!L191),ROUND(Regressions!L191, 1), NA())</f>
        <v>100</v>
      </c>
      <c r="L181" s="224">
        <f>IF(ISNUMBER(Regressions!M191),ROUND(Regressions!M191, 1), NA())</f>
        <v>100</v>
      </c>
      <c r="M181" s="324">
        <f>IF(ISNUMBER(Regressions!N191),ROUND(Regressions!N191, 1), NA())</f>
        <v>0</v>
      </c>
      <c r="N181" s="223">
        <f>IF(ISNUMBER(Regressions!O191),ROUND(Regressions!O191, 1), NA())</f>
        <v>0</v>
      </c>
      <c r="O181" s="325">
        <f>IF(ISNUMBER(Regressions!Q191),ROUND(Regressions!Q191, 1), NA())</f>
        <v>100</v>
      </c>
      <c r="P181" s="323">
        <f>IF(ISNUMBER(Regressions!R191),ROUND(Regressions!R191, 1), NA())</f>
        <v>100</v>
      </c>
      <c r="Q181" s="201">
        <f>IF(ISNUMBER(Regressions!S191),ROUND(Regressions!S191, 1), NA())</f>
        <v>100</v>
      </c>
      <c r="R181" s="324">
        <f>IF(ISNUMBER(Regressions!T191),ROUND(Regressions!T191, 1), NA())</f>
        <v>0</v>
      </c>
      <c r="S181" s="223">
        <f>IF(ISNUMBER(Regressions!U191),ROUND(Regressions!U191, 1), NA())</f>
        <v>0</v>
      </c>
    </row>
    <row xmlns:x14ac="http://schemas.microsoft.com/office/spreadsheetml/2009/9/ac" r="182" x14ac:dyDescent="0.2">
      <c r="A182" s="327" t="str">
        <f>IF(ISBLANK(Regressions!A192), " ", Regressions!A192)</f>
        <v>Spain</v>
      </c>
      <c r="B182" s="328">
        <f>IF(ISBLANK(Regressions!B192), " ", Regressions!B192)</f>
        <v>2023</v>
      </c>
      <c r="C182" s="329" t="str">
        <f>IF(ISBLANK(Regressions!C192), " ", Regressions!C192)</f>
        <v>Secondary</v>
      </c>
      <c r="D182" s="330">
        <f>IF(ISBLANK(Regressions!D192), " ", Regressions!D192)</f>
        <v>3053621</v>
      </c>
      <c r="E182" s="331">
        <f>IF(ISNUMBER(Regressions!E192),ROUND(Regressions!E192, 1), NA())</f>
        <v>100</v>
      </c>
      <c r="F182" s="332">
        <f>IF(ISNUMBER(Regressions!F192),ROUND(Regressions!F192, 1), NA())</f>
        <v>100</v>
      </c>
      <c r="G182" s="333">
        <f>IF(ISNUMBER(Regressions!G192),ROUND(Regressions!G192, 1), NA())</f>
        <v>100</v>
      </c>
      <c r="H182" s="334">
        <f>IF(ISNUMBER(Regressions!H192),ROUND(Regressions!H192, 1), NA())</f>
        <v>0</v>
      </c>
      <c r="I182" s="335">
        <f>IF(ISNUMBER(Regressions!I192),ROUND(Regressions!I192, 1), NA())</f>
        <v>0</v>
      </c>
      <c r="J182" s="336">
        <f>IF(ISNUMBER(Regressions!K192),ROUND(Regressions!K192, 1), NA())</f>
        <v>100</v>
      </c>
      <c r="K182" s="332">
        <f>IF(ISNUMBER(Regressions!L192),ROUND(Regressions!L192, 1), NA())</f>
        <v>100</v>
      </c>
      <c r="L182" s="337">
        <f>IF(ISNUMBER(Regressions!M192),ROUND(Regressions!M192, 1), NA())</f>
        <v>100</v>
      </c>
      <c r="M182" s="334">
        <f>IF(ISNUMBER(Regressions!N192),ROUND(Regressions!N192, 1), NA())</f>
        <v>0</v>
      </c>
      <c r="N182" s="335">
        <f>IF(ISNUMBER(Regressions!O192),ROUND(Regressions!O192, 1), NA())</f>
        <v>0</v>
      </c>
      <c r="O182" s="336">
        <f>IF(ISNUMBER(Regressions!Q192),ROUND(Regressions!Q192, 1), NA())</f>
        <v>100</v>
      </c>
      <c r="P182" s="332">
        <f>IF(ISNUMBER(Regressions!R192),ROUND(Regressions!R192, 1), NA())</f>
        <v>100</v>
      </c>
      <c r="Q182" s="338">
        <f>IF(ISNUMBER(Regressions!S192),ROUND(Regressions!S192, 1), NA())</f>
        <v>100</v>
      </c>
      <c r="R182" s="334">
        <f>IF(ISNUMBER(Regressions!T192),ROUND(Regressions!T192, 1), NA())</f>
        <v>0</v>
      </c>
      <c r="S182" s="335">
        <f>IF(ISNUMBER(Regressions!U192),ROUND(Regressions!U192, 1), NA())</f>
        <v>0</v>
      </c>
    </row>
    <row xmlns:x14ac="http://schemas.microsoft.com/office/spreadsheetml/2009/9/ac" r="183" hidden="true" x14ac:dyDescent="0.2">
      <c r="A183" s="320" t="str">
        <f>IF(ISBLANK(Regressions!A193), " ", Regressions!A193)</f>
        <v>Spain</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Spain</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Spain</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Spain</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Spain</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Spain</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Spain</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2"/>
      <c r="B211" s="383"/>
      <c r="C211" s="384"/>
      <c r="D211" s="370"/>
      <c r="E211" s="207"/>
      <c r="G211" s="385"/>
      <c r="H211" s="207"/>
      <c r="I211" s="385"/>
      <c r="J211" s="386"/>
      <c r="K211" s="386"/>
      <c r="M211" s="386"/>
      <c r="N211" s="387"/>
      <c r="O211" s="370"/>
      <c r="P211" s="370"/>
      <c r="Q211" s="370"/>
      <c r="R211" s="370"/>
      <c r="S211" s="370"/>
      <c r="T211" s="370"/>
      <c r="U211" s="370"/>
      <c r="V211" s="370"/>
      <c r="W211" s="370"/>
      <c r="X211" s="370"/>
      <c r="Y211" s="370"/>
      <c r="Z211" s="370"/>
      <c r="AA211" s="370"/>
      <c r="AB211" s="370"/>
      <c r="AC211" s="37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 t="str">
        <f>IF('Water Data'!$B$2="","",'Water Data'!$B$2)</f>
        <v>ESP_2013_UIS</v>
      </c>
      <c r="B6" s="32" t="str">
        <f>+'Water Data'!C2</f>
        <v>Other</v>
      </c>
      <c r="C6" s="318">
        <f>+IF(ISNUMBER(VALUE(MID(A6,5,4))), VALUE(MID(A6, 5,4)),"")</f>
        <v>2013</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62"/>
      <c r="BS6" s="262" t="str">
        <f>+'Water Data'!D27</f>
        <v>Yes</v>
      </c>
      <c r="BT6" s="262" t="str">
        <f>+'Water Data'!D28</f>
        <v>Yes</v>
      </c>
      <c r="BU6" s="262" t="str">
        <f>+'Water Data'!D29</f>
        <v>Yes</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t="str">
        <f>+'Water Data'!H27</f>
        <v>Yes</v>
      </c>
      <c r="CF6" s="262" t="str">
        <f>+'Water Data'!H28</f>
        <v>Yes</v>
      </c>
      <c r="CG6" s="262" t="str">
        <f>+'Water Data'!H29</f>
        <v>Yes</v>
      </c>
      <c r="CH6" s="262" t="str">
        <f>+'Water Data'!I27</f>
        <v>Yes</v>
      </c>
      <c r="CI6" s="262" t="str">
        <f>+'Water Data'!I28</f>
        <v>Yes</v>
      </c>
      <c r="CJ6" s="262" t="str">
        <f>+'Water Data'!I29</f>
        <v>Yes</v>
      </c>
      <c r="CK6" s="262" t="str">
        <f>+'Sanitation Data'!D28</f>
        <v>Yes</v>
      </c>
      <c r="CL6" s="262" t="str">
        <f>+'Sanitation Data'!D29</f>
        <v>Yes</v>
      </c>
      <c r="CM6" s="262">
        <f>+'Sanitation Data'!D30</f>
        <v>0</v>
      </c>
      <c r="CN6" s="262">
        <f>+'Sanitation Data'!D31</f>
        <v>0</v>
      </c>
      <c r="CO6" s="262" t="str">
        <f>+'Sanitation Data'!D32</f>
        <v>Yes</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t="str">
        <f>+'Sanitation Data'!H28</f>
        <v>Yes</v>
      </c>
      <c r="DF6" s="262" t="str">
        <f>+'Sanitation Data'!H29</f>
        <v>Yes</v>
      </c>
      <c r="DG6" s="262">
        <f>+'Sanitation Data'!H30</f>
        <v>0</v>
      </c>
      <c r="DH6" s="262">
        <f>+'Sanitation Data'!H31</f>
        <v>0</v>
      </c>
      <c r="DI6" s="262" t="str">
        <f>+'Sanitation Data'!H32</f>
        <v>Yes</v>
      </c>
      <c r="DJ6" s="262" t="str">
        <f>+'Sanitation Data'!I28</f>
        <v>Yes</v>
      </c>
      <c r="DK6" s="262" t="str">
        <f>+'Sanitation Data'!I29</f>
        <v>Yes</v>
      </c>
      <c r="DL6" s="262">
        <f>+'Sanitation Data'!I30</f>
        <v>0</v>
      </c>
      <c r="DM6" s="262">
        <f>+'Sanitation Data'!I31</f>
        <v>0</v>
      </c>
      <c r="DN6" s="262" t="str">
        <f>+'Sanitation Data'!I32</f>
        <v>Yes</v>
      </c>
      <c r="DO6" s="262" t="str">
        <f>+'Hygiene Data'!D11</f>
        <v>Yes</v>
      </c>
      <c r="DP6" s="262" t="str">
        <f>+'Hygiene Data'!D12</f>
        <v>Yes</v>
      </c>
      <c r="DQ6" s="262" t="str">
        <f>+'Hygiene Data'!D13</f>
        <v>Yes</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t="str">
        <f>+'Hygiene Data'!H11</f>
        <v>Yes</v>
      </c>
      <c r="EB6" s="262" t="str">
        <f>+'Hygiene Data'!H12</f>
        <v>Yes</v>
      </c>
      <c r="EC6" s="262" t="str">
        <f>+'Hygiene Data'!H13</f>
        <v>Yes</v>
      </c>
      <c r="ED6" s="262" t="str">
        <f>+'Hygiene Data'!I11</f>
        <v>Yes</v>
      </c>
      <c r="EE6" s="262" t="str">
        <f>+'Hygiene Data'!I12</f>
        <v>Yes</v>
      </c>
      <c r="EF6" s="262" t="str">
        <f>+'Hygiene Data'!I13</f>
        <v>Yes</v>
      </c>
    </row>
    <row xmlns:x14ac="http://schemas.microsoft.com/office/spreadsheetml/2009/9/ac" r="7" x14ac:dyDescent="0.2">
      <c r="A7" s="32" t="str">
        <f ca="true">+IF(OFFSET('Water Data'!$B$2,0,10*ROW('Water Data'!E1))="","",OFFSET('Water Data'!$B$2,0,10*ROW('Water Data'!E1)))</f>
        <v>ESP_2014_UIS</v>
      </c>
      <c r="B7" s="32" t="str">
        <f ca="true">+IF(OFFSET('Water Data'!$C$2,0,10*ROW('Water Data'!F1))="","",OFFSET('Water Data'!$C$2,0,10*ROW('Water Data'!F1)))</f>
        <v>Other</v>
      </c>
      <c r="C7" s="318">
        <f t="shared" ref="C7:C70" ca="true" si="0">+IF(ISNUMBER(VALUE(MID(A7,5,4))), VALUE(MID(A7, 5,4)),"")</f>
        <v>2014</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2"/>
      <c r="BS7" s="262" t="str">
        <f ca="true">+IF(OFFSET('Water Data'!$D$27,0,10*ROW('Water Data'!D1))="","",OFFSET('Water Data'!$D$27,0,10*ROW('Water Data'!D1)))</f>
        <v>Yes</v>
      </c>
      <c r="BT7" s="262" t="str">
        <f ca="true">+IF(OFFSET('Water Data'!$D$28,0,10*ROW('Water Data'!D1))="","",OFFSET('Water Data'!$D$28,0,10*ROW('Water Data'!D1)))</f>
        <v>Yes</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Yes</v>
      </c>
      <c r="CF7" s="262" t="str">
        <f ca="true">+IF(OFFSET('Water Data'!$H$28,0,10*ROW('Water Data'!H1))="","",OFFSET('Water Data'!$H$28,0,10*ROW('Water Data'!H1)))</f>
        <v>Yes</v>
      </c>
      <c r="CG7" s="262" t="str">
        <f ca="true">+IF(OFFSET('Water Data'!$H$29,0,10*ROW('Water Data'!H1))="","",OFFSET('Water Data'!$H$29,0,10*ROW('Water Data'!H1)))</f>
        <v>Yes</v>
      </c>
      <c r="CH7" s="262" t="str">
        <f ca="true">+IF(OFFSET('Water Data'!$I$27,0,10*ROW('Water Data'!I1))="","",OFFSET('Water Data'!$I$27,0,10*ROW('Water Data'!I1)))</f>
        <v>Yes</v>
      </c>
      <c r="CI7" s="262" t="str">
        <f ca="true">+IF(OFFSET('Water Data'!$I$28,0,10*ROW('Water Data'!I1))="","",OFFSET('Water Data'!$I$28,0,10*ROW('Water Data'!I1)))</f>
        <v>Yes</v>
      </c>
      <c r="CJ7" s="262" t="str">
        <f ca="true">+IF(OFFSET('Water Data'!$I$29,0,10*ROW('Water Data'!I1))="","",OFFSET('Water Data'!$I$29,0,10*ROW('Water Data'!I1)))</f>
        <v>Yes</v>
      </c>
      <c r="CK7" s="262" t="str">
        <f ca="true">+IF(OFFSET('Sanitation Data'!$D$28,0,10*ROW('Sanitation Data'!D1))="","",OFFSET('Sanitation Data'!$D$28,0,10*ROW('Sanitation Data'!D1)))</f>
        <v>Yes</v>
      </c>
      <c r="CL7" s="262" t="str">
        <f ca="true">+IF(OFFSET('Sanitation Data'!$D$29,0,10*ROW('Sanitation Data'!D1))="","",OFFSET('Sanitation Data'!$D$29,0,10*ROW('Sanitation Data'!D1)))</f>
        <v>Yes</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Yes</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Yes</v>
      </c>
      <c r="DF7" s="262" t="str">
        <f ca="true">+IF(OFFSET('Sanitation Data'!$H$29,0,10*ROW('Sanitation Data'!H1))="","",OFFSET('Sanitation Data'!$H$29,0,10*ROW('Sanitation Data'!H1)))</f>
        <v>Yes</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Yes</v>
      </c>
      <c r="DJ7" s="262" t="str">
        <f ca="true">+IF(OFFSET('Sanitation Data'!$I$28,0,10*ROW('Sanitation Data'!I1))="","",OFFSET('Sanitation Data'!$I$28,0,10*ROW('Sanitation Data'!I1)))</f>
        <v>Yes</v>
      </c>
      <c r="DK7" s="262" t="str">
        <f ca="true">+IF(OFFSET('Sanitation Data'!$I$29,0,10*ROW('Sanitation Data'!I1))="","",OFFSET('Sanitation Data'!$I$29,0,10*ROW('Sanitation Data'!I1)))</f>
        <v>Yes</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Yes</v>
      </c>
      <c r="DO7" s="262" t="str">
        <f ca="true">+IF(OFFSET('Hygiene Data'!$D$11,0,10*ROW('Hygiene Data'!D1))="","",OFFSET('Hygiene Data'!$D$11,0,10*ROW('Hygiene Data'!D1)))</f>
        <v>Yes</v>
      </c>
      <c r="DP7" s="262" t="str">
        <f ca="true">+IF(OFFSET('Hygiene Data'!$D$12,0,10*ROW('Hygiene Data'!D1))="","",OFFSET('Hygiene Data'!$D$12,0,10*ROW('Hygiene Data'!D1)))</f>
        <v>Yes</v>
      </c>
      <c r="DQ7" s="262" t="str">
        <f ca="true">+IF(OFFSET('Hygiene Data'!$D$13,0,10*ROW('Hygiene Data'!D1))="","",OFFSET('Hygiene Data'!$D$13,0,10*ROW('Hygiene Data'!D1)))</f>
        <v>Yes</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Yes</v>
      </c>
      <c r="EB7" s="262" t="str">
        <f ca="true">+IF(OFFSET('Hygiene Data'!$H$12,0,10*ROW('Hygiene Data'!H1))="","",OFFSET('Hygiene Data'!$H$12,0,10*ROW('Hygiene Data'!H1)))</f>
        <v>Yes</v>
      </c>
      <c r="EC7" s="262" t="str">
        <f ca="true">+IF(OFFSET('Hygiene Data'!$H$13,0,10*ROW('Hygiene Data'!H1))="","",OFFSET('Hygiene Data'!$H$13,0,10*ROW('Hygiene Data'!H1)))</f>
        <v>Yes</v>
      </c>
      <c r="ED7" s="262" t="str">
        <f ca="true">+IF(OFFSET('Hygiene Data'!$I$11,0,10*ROW('Hygiene Data'!I1))="","",OFFSET('Hygiene Data'!$I$11,0,10*ROW('Hygiene Data'!I1)))</f>
        <v>Yes</v>
      </c>
      <c r="EE7" s="262" t="str">
        <f ca="true">+IF(OFFSET('Hygiene Data'!$I$12,0,10*ROW('Hygiene Data'!I1))="","",OFFSET('Hygiene Data'!$I$12,0,10*ROW('Hygiene Data'!I1)))</f>
        <v>Yes</v>
      </c>
      <c r="EF7" s="262"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ESP_2015_UIS</v>
      </c>
      <c r="B8" s="32" t="str">
        <f ca="true">+IF(OFFSET('Water Data'!$C$2,0,10*ROW('Water Data'!F2))="","",OFFSET('Water Data'!$C$2,0,10*ROW('Water Data'!F2)))</f>
        <v>Other</v>
      </c>
      <c r="C8" s="318">
        <f t="shared" ca="true" si="0"/>
        <v>2015</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2"/>
      <c r="BS8" s="262" t="str">
        <f ca="true">+IF(OFFSET('Water Data'!$D$27,0,10*ROW('Water Data'!D2))="","",OFFSET('Water Data'!$D$27,0,10*ROW('Water Data'!D2)))</f>
        <v>Yes</v>
      </c>
      <c r="BT8" s="262" t="str">
        <f ca="true">+IF(OFFSET('Water Data'!$D$28,0,10*ROW('Water Data'!D2))="","",OFFSET('Water Data'!$D$28,0,10*ROW('Water Data'!D2)))</f>
        <v>Yes</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Yes</v>
      </c>
      <c r="CF8" s="262" t="str">
        <f ca="true">+IF(OFFSET('Water Data'!$H$28,0,10*ROW('Water Data'!H2))="","",OFFSET('Water Data'!$H$28,0,10*ROW('Water Data'!H2)))</f>
        <v>Yes</v>
      </c>
      <c r="CG8" s="262" t="str">
        <f ca="true">+IF(OFFSET('Water Data'!$H$29,0,10*ROW('Water Data'!H2))="","",OFFSET('Water Data'!$H$29,0,10*ROW('Water Data'!H2)))</f>
        <v>Yes</v>
      </c>
      <c r="CH8" s="262" t="str">
        <f ca="true">+IF(OFFSET('Water Data'!$I$27,0,10*ROW('Water Data'!I2))="","",OFFSET('Water Data'!$I$27,0,10*ROW('Water Data'!I2)))</f>
        <v>Yes</v>
      </c>
      <c r="CI8" s="262" t="str">
        <f ca="true">+IF(OFFSET('Water Data'!$I$28,0,10*ROW('Water Data'!I2))="","",OFFSET('Water Data'!$I$28,0,10*ROW('Water Data'!I2)))</f>
        <v>Yes</v>
      </c>
      <c r="CJ8" s="262" t="str">
        <f ca="true">+IF(OFFSET('Water Data'!$I$29,0,10*ROW('Water Data'!I2))="","",OFFSET('Water Data'!$I$29,0,10*ROW('Water Data'!I2)))</f>
        <v>Yes</v>
      </c>
      <c r="CK8" s="262" t="str">
        <f ca="true">+IF(OFFSET('Sanitation Data'!$D$28,0,10*ROW('Sanitation Data'!D2))="","",OFFSET('Sanitation Data'!$D$28,0,10*ROW('Sanitation Data'!D2)))</f>
        <v>Yes</v>
      </c>
      <c r="CL8" s="262" t="str">
        <f ca="true">+IF(OFFSET('Sanitation Data'!$D$29,0,10*ROW('Sanitation Data'!D2))="","",OFFSET('Sanitation Data'!$D$29,0,10*ROW('Sanitation Data'!D2)))</f>
        <v>Yes</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Yes</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Yes</v>
      </c>
      <c r="DF8" s="262" t="str">
        <f ca="true">+IF(OFFSET('Sanitation Data'!$H$29,0,10*ROW('Sanitation Data'!H2))="","",OFFSET('Sanitation Data'!$H$29,0,10*ROW('Sanitation Data'!H2)))</f>
        <v>Yes</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Yes</v>
      </c>
      <c r="DJ8" s="262" t="str">
        <f ca="true">+IF(OFFSET('Sanitation Data'!$I$28,0,10*ROW('Sanitation Data'!I2))="","",OFFSET('Sanitation Data'!$I$28,0,10*ROW('Sanitation Data'!I2)))</f>
        <v>Yes</v>
      </c>
      <c r="DK8" s="262" t="str">
        <f ca="true">+IF(OFFSET('Sanitation Data'!$I$29,0,10*ROW('Sanitation Data'!I2))="","",OFFSET('Sanitation Data'!$I$29,0,10*ROW('Sanitation Data'!I2)))</f>
        <v>Yes</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Yes</v>
      </c>
      <c r="DO8" s="262" t="str">
        <f ca="true">+IF(OFFSET('Hygiene Data'!$D$11,0,10*ROW('Hygiene Data'!D2))="","",OFFSET('Hygiene Data'!$D$11,0,10*ROW('Hygiene Data'!D2)))</f>
        <v>Yes</v>
      </c>
      <c r="DP8" s="262" t="str">
        <f ca="true">+IF(OFFSET('Hygiene Data'!$D$12,0,10*ROW('Hygiene Data'!D2))="","",OFFSET('Hygiene Data'!$D$12,0,10*ROW('Hygiene Data'!D2)))</f>
        <v>Yes</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Yes</v>
      </c>
      <c r="EB8" s="262" t="str">
        <f ca="true">+IF(OFFSET('Hygiene Data'!$H$12,0,10*ROW('Hygiene Data'!H2))="","",OFFSET('Hygiene Data'!$H$12,0,10*ROW('Hygiene Data'!H2)))</f>
        <v>Yes</v>
      </c>
      <c r="EC8" s="262" t="str">
        <f ca="true">+IF(OFFSET('Hygiene Data'!$H$13,0,10*ROW('Hygiene Data'!H2))="","",OFFSET('Hygiene Data'!$H$13,0,10*ROW('Hygiene Data'!H2)))</f>
        <v>Yes</v>
      </c>
      <c r="ED8" s="262" t="str">
        <f ca="true">+IF(OFFSET('Hygiene Data'!$I$11,0,10*ROW('Hygiene Data'!I2))="","",OFFSET('Hygiene Data'!$I$11,0,10*ROW('Hygiene Data'!I2)))</f>
        <v>Yes</v>
      </c>
      <c r="EE8" s="262" t="str">
        <f ca="true">+IF(OFFSET('Hygiene Data'!$I$12,0,10*ROW('Hygiene Data'!I2))="","",OFFSET('Hygiene Data'!$I$12,0,10*ROW('Hygiene Data'!I2)))</f>
        <v>Yes</v>
      </c>
      <c r="EF8" s="26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ESP_2016_UIS</v>
      </c>
      <c r="B9" s="32" t="str">
        <f ca="true">+IF(OFFSET('Water Data'!$C$2,0,10*ROW('Water Data'!F3))="","",OFFSET('Water Data'!$C$2,0,10*ROW('Water Data'!F3)))</f>
        <v>Other</v>
      </c>
      <c r="C9" s="318">
        <f t="shared" ca="true" si="0"/>
        <v>2016</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62"/>
      <c r="BS9" s="262" t="str">
        <f ca="true">+IF(OFFSET('Water Data'!$D$27,0,10*ROW('Water Data'!D3))="","",OFFSET('Water Data'!$D$27,0,10*ROW('Water Data'!D3)))</f>
        <v>Yes</v>
      </c>
      <c r="BT9" s="262" t="str">
        <f ca="true">+IF(OFFSET('Water Data'!$D$28,0,10*ROW('Water Data'!D3))="","",OFFSET('Water Data'!$D$28,0,10*ROW('Water Data'!D3)))</f>
        <v>Yes</v>
      </c>
      <c r="BU9" s="262" t="str">
        <f ca="true">+IF(OFFSET('Water Data'!$D$29,0,10*ROW('Water Data'!D3))="","",OFFSET('Water Data'!$D$29,0,10*ROW('Water Data'!D3)))</f>
        <v>Yes</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Yes</v>
      </c>
      <c r="CF9" s="262" t="str">
        <f ca="true">+IF(OFFSET('Water Data'!$H$28,0,10*ROW('Water Data'!H3))="","",OFFSET('Water Data'!$H$28,0,10*ROW('Water Data'!H3)))</f>
        <v>Yes</v>
      </c>
      <c r="CG9" s="262" t="str">
        <f ca="true">+IF(OFFSET('Water Data'!$H$29,0,10*ROW('Water Data'!H3))="","",OFFSET('Water Data'!$H$29,0,10*ROW('Water Data'!H3)))</f>
        <v>Yes</v>
      </c>
      <c r="CH9" s="262" t="str">
        <f ca="true">+IF(OFFSET('Water Data'!$I$27,0,10*ROW('Water Data'!I3))="","",OFFSET('Water Data'!$I$27,0,10*ROW('Water Data'!I3)))</f>
        <v>Yes</v>
      </c>
      <c r="CI9" s="262" t="str">
        <f ca="true">+IF(OFFSET('Water Data'!$I$28,0,10*ROW('Water Data'!I3))="","",OFFSET('Water Data'!$I$28,0,10*ROW('Water Data'!I3)))</f>
        <v>Yes</v>
      </c>
      <c r="CJ9" s="262" t="str">
        <f ca="true">+IF(OFFSET('Water Data'!$I$29,0,10*ROW('Water Data'!I3))="","",OFFSET('Water Data'!$I$29,0,10*ROW('Water Data'!I3)))</f>
        <v>Yes</v>
      </c>
      <c r="CK9" s="262" t="str">
        <f ca="true">+IF(OFFSET('Sanitation Data'!$D$28,0,10*ROW('Sanitation Data'!D3))="","",OFFSET('Sanitation Data'!$D$28,0,10*ROW('Sanitation Data'!D3)))</f>
        <v>Yes</v>
      </c>
      <c r="CL9" s="262" t="str">
        <f ca="true">+IF(OFFSET('Sanitation Data'!$D$29,0,10*ROW('Sanitation Data'!D3))="","",OFFSET('Sanitation Data'!$D$29,0,10*ROW('Sanitation Data'!D3)))</f>
        <v>Yes</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Yes</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Yes</v>
      </c>
      <c r="DF9" s="262" t="str">
        <f ca="true">+IF(OFFSET('Sanitation Data'!$H$29,0,10*ROW('Sanitation Data'!H3))="","",OFFSET('Sanitation Data'!$H$29,0,10*ROW('Sanitation Data'!H3)))</f>
        <v>Yes</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Yes</v>
      </c>
      <c r="DJ9" s="262" t="str">
        <f ca="true">+IF(OFFSET('Sanitation Data'!$I$28,0,10*ROW('Sanitation Data'!I3))="","",OFFSET('Sanitation Data'!$I$28,0,10*ROW('Sanitation Data'!I3)))</f>
        <v>Yes</v>
      </c>
      <c r="DK9" s="262" t="str">
        <f ca="true">+IF(OFFSET('Sanitation Data'!$I$29,0,10*ROW('Sanitation Data'!I3))="","",OFFSET('Sanitation Data'!$I$29,0,10*ROW('Sanitation Data'!I3)))</f>
        <v>Yes</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Yes</v>
      </c>
      <c r="DO9" s="262" t="str">
        <f ca="true">+IF(OFFSET('Hygiene Data'!$D$11,0,10*ROW('Hygiene Data'!D3))="","",OFFSET('Hygiene Data'!$D$11,0,10*ROW('Hygiene Data'!D3)))</f>
        <v>Yes</v>
      </c>
      <c r="DP9" s="262" t="str">
        <f ca="true">+IF(OFFSET('Hygiene Data'!$D$12,0,10*ROW('Hygiene Data'!D3))="","",OFFSET('Hygiene Data'!$D$12,0,10*ROW('Hygiene Data'!D3)))</f>
        <v>Yes</v>
      </c>
      <c r="DQ9" s="262" t="str">
        <f ca="true">+IF(OFFSET('Hygiene Data'!$D$13,0,10*ROW('Hygiene Data'!D3))="","",OFFSET('Hygiene Data'!$D$13,0,10*ROW('Hygiene Data'!D3)))</f>
        <v>Yes</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Yes</v>
      </c>
      <c r="EB9" s="262" t="str">
        <f ca="true">+IF(OFFSET('Hygiene Data'!$H$12,0,10*ROW('Hygiene Data'!H3))="","",OFFSET('Hygiene Data'!$H$12,0,10*ROW('Hygiene Data'!H3)))</f>
        <v>Yes</v>
      </c>
      <c r="EC9" s="262" t="str">
        <f ca="true">+IF(OFFSET('Hygiene Data'!$H$13,0,10*ROW('Hygiene Data'!H3))="","",OFFSET('Hygiene Data'!$H$13,0,10*ROW('Hygiene Data'!H3)))</f>
        <v>Yes</v>
      </c>
      <c r="ED9" s="262" t="str">
        <f ca="true">+IF(OFFSET('Hygiene Data'!$I$11,0,10*ROW('Hygiene Data'!I3))="","",OFFSET('Hygiene Data'!$I$11,0,10*ROW('Hygiene Data'!I3)))</f>
        <v>Yes</v>
      </c>
      <c r="EE9" s="262" t="str">
        <f ca="true">+IF(OFFSET('Hygiene Data'!$I$12,0,10*ROW('Hygiene Data'!I3))="","",OFFSET('Hygiene Data'!$I$12,0,10*ROW('Hygiene Data'!I3)))</f>
        <v>Yes</v>
      </c>
      <c r="EF9" s="262"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ESP_2017_UIS</v>
      </c>
      <c r="B10" s="32" t="str">
        <f ca="true">+IF(OFFSET('Water Data'!$C$2,0,10*ROW('Water Data'!F4))="","",OFFSET('Water Data'!$C$2,0,10*ROW('Water Data'!F4)))</f>
        <v>Other</v>
      </c>
      <c r="C10" s="318">
        <f t="shared" ca="true" si="0"/>
        <v>2017</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85">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85">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85">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85">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86">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6">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86">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86">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86">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87">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8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87">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87">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87">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62"/>
      <c r="BS10" s="262" t="str">
        <f ca="true">+IF(OFFSET('Water Data'!$D$27,0,10*ROW('Water Data'!D4))="","",OFFSET('Water Data'!$D$27,0,10*ROW('Water Data'!D4)))</f>
        <v>Yes</v>
      </c>
      <c r="BT10" s="262" t="str">
        <f ca="true">+IF(OFFSET('Water Data'!$D$28,0,10*ROW('Water Data'!D4))="","",OFFSET('Water Data'!$D$28,0,10*ROW('Water Data'!D4)))</f>
        <v>Yes</v>
      </c>
      <c r="BU10" s="262" t="str">
        <f ca="true">+IF(OFFSET('Water Data'!$D$29,0,10*ROW('Water Data'!D4))="","",OFFSET('Water Data'!$D$29,0,10*ROW('Water Data'!D4)))</f>
        <v>Yes</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Yes</v>
      </c>
      <c r="CF10" s="262" t="str">
        <f ca="true">+IF(OFFSET('Water Data'!$H$28,0,10*ROW('Water Data'!H4))="","",OFFSET('Water Data'!$H$28,0,10*ROW('Water Data'!H4)))</f>
        <v>Yes</v>
      </c>
      <c r="CG10" s="262" t="str">
        <f ca="true">+IF(OFFSET('Water Data'!$H$29,0,10*ROW('Water Data'!H4))="","",OFFSET('Water Data'!$H$29,0,10*ROW('Water Data'!H4)))</f>
        <v>Yes</v>
      </c>
      <c r="CH10" s="262" t="str">
        <f ca="true">+IF(OFFSET('Water Data'!$I$27,0,10*ROW('Water Data'!I4))="","",OFFSET('Water Data'!$I$27,0,10*ROW('Water Data'!I4)))</f>
        <v>Yes</v>
      </c>
      <c r="CI10" s="262" t="str">
        <f ca="true">+IF(OFFSET('Water Data'!$I$28,0,10*ROW('Water Data'!I4))="","",OFFSET('Water Data'!$I$28,0,10*ROW('Water Data'!I4)))</f>
        <v>Yes</v>
      </c>
      <c r="CJ10" s="262" t="str">
        <f ca="true">+IF(OFFSET('Water Data'!$I$29,0,10*ROW('Water Data'!I4))="","",OFFSET('Water Data'!$I$29,0,10*ROW('Water Data'!I4)))</f>
        <v>Yes</v>
      </c>
      <c r="CK10" s="262" t="str">
        <f ca="true">+IF(OFFSET('Sanitation Data'!$D$28,0,10*ROW('Sanitation Data'!D4))="","",OFFSET('Sanitation Data'!$D$28,0,10*ROW('Sanitation Data'!D4)))</f>
        <v>Yes</v>
      </c>
      <c r="CL10" s="262" t="str">
        <f ca="true">+IF(OFFSET('Sanitation Data'!$D$29,0,10*ROW('Sanitation Data'!D4))="","",OFFSET('Sanitation Data'!$D$29,0,10*ROW('Sanitation Data'!D4)))</f>
        <v>Yes</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Yes</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Yes</v>
      </c>
      <c r="DF10" s="262" t="str">
        <f ca="true">+IF(OFFSET('Sanitation Data'!$H$29,0,10*ROW('Sanitation Data'!H4))="","",OFFSET('Sanitation Data'!$H$29,0,10*ROW('Sanitation Data'!H4)))</f>
        <v>Yes</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Yes</v>
      </c>
      <c r="DJ10" s="262" t="str">
        <f ca="true">+IF(OFFSET('Sanitation Data'!$I$28,0,10*ROW('Sanitation Data'!I4))="","",OFFSET('Sanitation Data'!$I$28,0,10*ROW('Sanitation Data'!I4)))</f>
        <v>Yes</v>
      </c>
      <c r="DK10" s="262" t="str">
        <f ca="true">+IF(OFFSET('Sanitation Data'!$I$29,0,10*ROW('Sanitation Data'!I4))="","",OFFSET('Sanitation Data'!$I$29,0,10*ROW('Sanitation Data'!I4)))</f>
        <v>Yes</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Yes</v>
      </c>
      <c r="DO10" s="262" t="str">
        <f ca="true">+IF(OFFSET('Hygiene Data'!$D$11,0,10*ROW('Hygiene Data'!D4))="","",OFFSET('Hygiene Data'!$D$11,0,10*ROW('Hygiene Data'!D4)))</f>
        <v>Yes</v>
      </c>
      <c r="DP10" s="262" t="str">
        <f ca="true">+IF(OFFSET('Hygiene Data'!$D$12,0,10*ROW('Hygiene Data'!D4))="","",OFFSET('Hygiene Data'!$D$12,0,10*ROW('Hygiene Data'!D4)))</f>
        <v>Yes</v>
      </c>
      <c r="DQ10" s="262" t="str">
        <f ca="true">+IF(OFFSET('Hygiene Data'!$D$13,0,10*ROW('Hygiene Data'!D4))="","",OFFSET('Hygiene Data'!$D$13,0,10*ROW('Hygiene Data'!D4)))</f>
        <v>Yes</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Yes</v>
      </c>
      <c r="EB10" s="262" t="str">
        <f ca="true">+IF(OFFSET('Hygiene Data'!$H$12,0,10*ROW('Hygiene Data'!H4))="","",OFFSET('Hygiene Data'!$H$12,0,10*ROW('Hygiene Data'!H4)))</f>
        <v>Yes</v>
      </c>
      <c r="EC10" s="262" t="str">
        <f ca="true">+IF(OFFSET('Hygiene Data'!$H$13,0,10*ROW('Hygiene Data'!H4))="","",OFFSET('Hygiene Data'!$H$13,0,10*ROW('Hygiene Data'!H4)))</f>
        <v>Yes</v>
      </c>
      <c r="ED10" s="262" t="str">
        <f ca="true">+IF(OFFSET('Hygiene Data'!$I$11,0,10*ROW('Hygiene Data'!I4))="","",OFFSET('Hygiene Data'!$I$11,0,10*ROW('Hygiene Data'!I4)))</f>
        <v>Yes</v>
      </c>
      <c r="EE10" s="262" t="str">
        <f ca="true">+IF(OFFSET('Hygiene Data'!$I$12,0,10*ROW('Hygiene Data'!I4))="","",OFFSET('Hygiene Data'!$I$12,0,10*ROW('Hygiene Data'!I4)))</f>
        <v>Yes</v>
      </c>
      <c r="EF10" s="262" t="str">
        <f ca="true">+IF(OFFSET('Hygiene Data'!$I$13,0,10*ROW('Hygiene Data'!I4))="","",OFFSET('Hygiene Data'!$I$13,0,10*ROW('Hygiene Data'!I4)))</f>
        <v>Yes</v>
      </c>
    </row>
    <row xmlns:x14ac="http://schemas.microsoft.com/office/spreadsheetml/2009/9/ac" r="11" x14ac:dyDescent="0.2">
      <c r="A11" s="32" t="str">
        <f ca="true">+IF(OFFSET('Water Data'!$B$2,0,10*ROW('Water Data'!E5))="","",OFFSET('Water Data'!$B$2,0,10*ROW('Water Data'!E5)))</f>
        <v>ESP_2018_UIS</v>
      </c>
      <c r="B11" s="32" t="str">
        <f ca="true">+IF(OFFSET('Water Data'!$C$2,0,10*ROW('Water Data'!F5))="","",OFFSET('Water Data'!$C$2,0,10*ROW('Water Data'!F5)))</f>
        <v>Other</v>
      </c>
      <c r="C11" s="318">
        <f t="shared" ca="true" si="0"/>
        <v>2018</v>
      </c>
      <c r="D11" s="85">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85">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85">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85">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85">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85">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85">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85">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86">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86">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86">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86">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86">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87">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87">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87">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87">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87">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87">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87">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87">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62"/>
      <c r="BS11" s="262" t="str">
        <f ca="true">+IF(OFFSET('Water Data'!$D$27,0,10*ROW('Water Data'!D5))="","",OFFSET('Water Data'!$D$27,0,10*ROW('Water Data'!D5)))</f>
        <v>Yes</v>
      </c>
      <c r="BT11" s="262" t="str">
        <f ca="true">+IF(OFFSET('Water Data'!$D$28,0,10*ROW('Water Data'!D5))="","",OFFSET('Water Data'!$D$28,0,10*ROW('Water Data'!D5)))</f>
        <v>Yes</v>
      </c>
      <c r="BU11" s="262" t="str">
        <f ca="true">+IF(OFFSET('Water Data'!$D$29,0,10*ROW('Water Data'!D5))="","",OFFSET('Water Data'!$D$29,0,10*ROW('Water Data'!D5)))</f>
        <v>Yes</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Yes</v>
      </c>
      <c r="CF11" s="262" t="str">
        <f ca="true">+IF(OFFSET('Water Data'!$H$28,0,10*ROW('Water Data'!H5))="","",OFFSET('Water Data'!$H$28,0,10*ROW('Water Data'!H5)))</f>
        <v>Yes</v>
      </c>
      <c r="CG11" s="262" t="str">
        <f ca="true">+IF(OFFSET('Water Data'!$H$29,0,10*ROW('Water Data'!H5))="","",OFFSET('Water Data'!$H$29,0,10*ROW('Water Data'!H5)))</f>
        <v>Yes</v>
      </c>
      <c r="CH11" s="262" t="str">
        <f ca="true">+IF(OFFSET('Water Data'!$I$27,0,10*ROW('Water Data'!I5))="","",OFFSET('Water Data'!$I$27,0,10*ROW('Water Data'!I5)))</f>
        <v>Yes</v>
      </c>
      <c r="CI11" s="262" t="str">
        <f ca="true">+IF(OFFSET('Water Data'!$I$28,0,10*ROW('Water Data'!I5))="","",OFFSET('Water Data'!$I$28,0,10*ROW('Water Data'!I5)))</f>
        <v>Yes</v>
      </c>
      <c r="CJ11" s="262" t="str">
        <f ca="true">+IF(OFFSET('Water Data'!$I$29,0,10*ROW('Water Data'!I5))="","",OFFSET('Water Data'!$I$29,0,10*ROW('Water Data'!I5)))</f>
        <v>Yes</v>
      </c>
      <c r="CK11" s="262" t="str">
        <f ca="true">+IF(OFFSET('Sanitation Data'!$D$28,0,10*ROW('Sanitation Data'!D5))="","",OFFSET('Sanitation Data'!$D$28,0,10*ROW('Sanitation Data'!D5)))</f>
        <v>Yes</v>
      </c>
      <c r="CL11" s="262" t="str">
        <f ca="true">+IF(OFFSET('Sanitation Data'!$D$29,0,10*ROW('Sanitation Data'!D5))="","",OFFSET('Sanitation Data'!$D$29,0,10*ROW('Sanitation Data'!D5)))</f>
        <v>Yes</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Yes</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Yes</v>
      </c>
      <c r="DF11" s="262" t="str">
        <f ca="true">+IF(OFFSET('Sanitation Data'!$H$29,0,10*ROW('Sanitation Data'!H5))="","",OFFSET('Sanitation Data'!$H$29,0,10*ROW('Sanitation Data'!H5)))</f>
        <v>Yes</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Yes</v>
      </c>
      <c r="DJ11" s="262" t="str">
        <f ca="true">+IF(OFFSET('Sanitation Data'!$I$28,0,10*ROW('Sanitation Data'!I5))="","",OFFSET('Sanitation Data'!$I$28,0,10*ROW('Sanitation Data'!I5)))</f>
        <v>Yes</v>
      </c>
      <c r="DK11" s="262" t="str">
        <f ca="true">+IF(OFFSET('Sanitation Data'!$I$29,0,10*ROW('Sanitation Data'!I5))="","",OFFSET('Sanitation Data'!$I$29,0,10*ROW('Sanitation Data'!I5)))</f>
        <v>Yes</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Yes</v>
      </c>
      <c r="DO11" s="262" t="str">
        <f ca="true">+IF(OFFSET('Hygiene Data'!$D$11,0,10*ROW('Hygiene Data'!D5))="","",OFFSET('Hygiene Data'!$D$11,0,10*ROW('Hygiene Data'!D5)))</f>
        <v>Yes</v>
      </c>
      <c r="DP11" s="262" t="str">
        <f ca="true">+IF(OFFSET('Hygiene Data'!$D$12,0,10*ROW('Hygiene Data'!D5))="","",OFFSET('Hygiene Data'!$D$12,0,10*ROW('Hygiene Data'!D5)))</f>
        <v>Yes</v>
      </c>
      <c r="DQ11" s="262" t="str">
        <f ca="true">+IF(OFFSET('Hygiene Data'!$D$13,0,10*ROW('Hygiene Data'!D5))="","",OFFSET('Hygiene Data'!$D$13,0,10*ROW('Hygiene Data'!D5)))</f>
        <v>Yes</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Yes</v>
      </c>
      <c r="EB11" s="262" t="str">
        <f ca="true">+IF(OFFSET('Hygiene Data'!$H$12,0,10*ROW('Hygiene Data'!H5))="","",OFFSET('Hygiene Data'!$H$12,0,10*ROW('Hygiene Data'!H5)))</f>
        <v>Yes</v>
      </c>
      <c r="EC11" s="262" t="str">
        <f ca="true">+IF(OFFSET('Hygiene Data'!$H$13,0,10*ROW('Hygiene Data'!H5))="","",OFFSET('Hygiene Data'!$H$13,0,10*ROW('Hygiene Data'!H5)))</f>
        <v>Yes</v>
      </c>
      <c r="ED11" s="262" t="str">
        <f ca="true">+IF(OFFSET('Hygiene Data'!$I$11,0,10*ROW('Hygiene Data'!I5))="","",OFFSET('Hygiene Data'!$I$11,0,10*ROW('Hygiene Data'!I5)))</f>
        <v>Yes</v>
      </c>
      <c r="EE11" s="262" t="str">
        <f ca="true">+IF(OFFSET('Hygiene Data'!$I$12,0,10*ROW('Hygiene Data'!I5))="","",OFFSET('Hygiene Data'!$I$12,0,10*ROW('Hygiene Data'!I5)))</f>
        <v>Yes</v>
      </c>
      <c r="EF11" s="262" t="str">
        <f ca="true">+IF(OFFSET('Hygiene Data'!$I$13,0,10*ROW('Hygiene Data'!I5))="","",OFFSET('Hygiene Data'!$I$13,0,10*ROW('Hygiene Data'!I5)))</f>
        <v>Yes</v>
      </c>
    </row>
    <row xmlns:x14ac="http://schemas.microsoft.com/office/spreadsheetml/2009/9/ac" r="12" x14ac:dyDescent="0.2">
      <c r="A12" s="32" t="str">
        <f ca="true">+IF(OFFSET('Water Data'!$B$2,0,10*ROW('Water Data'!E6))="","",OFFSET('Water Data'!$B$2,0,10*ROW('Water Data'!E6)))</f>
        <v>ESP_2019_UIS</v>
      </c>
      <c r="B12" s="32" t="str">
        <f ca="true">+IF(OFFSET('Water Data'!$C$2,0,10*ROW('Water Data'!F6))="","",OFFSET('Water Data'!$C$2,0,10*ROW('Water Data'!F6)))</f>
        <v>Other</v>
      </c>
      <c r="C12" s="318">
        <f t="shared" ca="true" si="0"/>
        <v>2019</v>
      </c>
      <c r="D12" s="85">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100</v>
      </c>
      <c r="E12" s="85">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100</v>
      </c>
      <c r="F12" s="85">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100</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100</v>
      </c>
      <c r="Q12" s="85">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100</v>
      </c>
      <c r="R12" s="85">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100</v>
      </c>
      <c r="S12" s="85">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100</v>
      </c>
      <c r="T12" s="85">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100</v>
      </c>
      <c r="U12" s="85">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100</v>
      </c>
      <c r="V12" s="86">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100</v>
      </c>
      <c r="W12" s="86">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100</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100</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100</v>
      </c>
      <c r="AQ12" s="86">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100</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100</v>
      </c>
      <c r="AU12" s="86">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100</v>
      </c>
      <c r="AV12" s="86">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100</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100</v>
      </c>
      <c r="AZ12" s="87">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100</v>
      </c>
      <c r="BA12" s="87">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100</v>
      </c>
      <c r="BB12" s="87">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100</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100</v>
      </c>
      <c r="BM12" s="87">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100</v>
      </c>
      <c r="BN12" s="87">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100</v>
      </c>
      <c r="BO12" s="87">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100</v>
      </c>
      <c r="BP12" s="87">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100</v>
      </c>
      <c r="BQ12" s="87">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100</v>
      </c>
      <c r="BR12" s="262"/>
      <c r="BS12" s="262" t="str">
        <f ca="true">+IF(OFFSET('Water Data'!$D$27,0,10*ROW('Water Data'!D6))="","",OFFSET('Water Data'!$D$27,0,10*ROW('Water Data'!D6)))</f>
        <v>Yes</v>
      </c>
      <c r="BT12" s="262" t="str">
        <f ca="true">+IF(OFFSET('Water Data'!$D$28,0,10*ROW('Water Data'!D6))="","",OFFSET('Water Data'!$D$28,0,10*ROW('Water Data'!D6)))</f>
        <v>Yes</v>
      </c>
      <c r="BU12" s="262" t="str">
        <f ca="true">+IF(OFFSET('Water Data'!$D$29,0,10*ROW('Water Data'!D6))="","",OFFSET('Water Data'!$D$29,0,10*ROW('Water Data'!D6)))</f>
        <v>Yes</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Yes</v>
      </c>
      <c r="CF12" s="262" t="str">
        <f ca="true">+IF(OFFSET('Water Data'!$H$28,0,10*ROW('Water Data'!H6))="","",OFFSET('Water Data'!$H$28,0,10*ROW('Water Data'!H6)))</f>
        <v>Yes</v>
      </c>
      <c r="CG12" s="262" t="str">
        <f ca="true">+IF(OFFSET('Water Data'!$H$29,0,10*ROW('Water Data'!H6))="","",OFFSET('Water Data'!$H$29,0,10*ROW('Water Data'!H6)))</f>
        <v>Yes</v>
      </c>
      <c r="CH12" s="262" t="str">
        <f ca="true">+IF(OFFSET('Water Data'!$I$27,0,10*ROW('Water Data'!I6))="","",OFFSET('Water Data'!$I$27,0,10*ROW('Water Data'!I6)))</f>
        <v>Yes</v>
      </c>
      <c r="CI12" s="262" t="str">
        <f ca="true">+IF(OFFSET('Water Data'!$I$28,0,10*ROW('Water Data'!I6))="","",OFFSET('Water Data'!$I$28,0,10*ROW('Water Data'!I6)))</f>
        <v>Yes</v>
      </c>
      <c r="CJ12" s="262" t="str">
        <f ca="true">+IF(OFFSET('Water Data'!$I$29,0,10*ROW('Water Data'!I6))="","",OFFSET('Water Data'!$I$29,0,10*ROW('Water Data'!I6)))</f>
        <v>Yes</v>
      </c>
      <c r="CK12" s="262" t="str">
        <f ca="true">+IF(OFFSET('Sanitation Data'!$D$28,0,10*ROW('Sanitation Data'!D6))="","",OFFSET('Sanitation Data'!$D$28,0,10*ROW('Sanitation Data'!D6)))</f>
        <v>Yes</v>
      </c>
      <c r="CL12" s="262" t="str">
        <f ca="true">+IF(OFFSET('Sanitation Data'!$D$29,0,10*ROW('Sanitation Data'!D6))="","",OFFSET('Sanitation Data'!$D$29,0,10*ROW('Sanitation Data'!D6)))</f>
        <v>Yes</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Yes</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Yes</v>
      </c>
      <c r="DF12" s="262" t="str">
        <f ca="true">+IF(OFFSET('Sanitation Data'!$H$29,0,10*ROW('Sanitation Data'!H6))="","",OFFSET('Sanitation Data'!$H$29,0,10*ROW('Sanitation Data'!H6)))</f>
        <v>Yes</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Yes</v>
      </c>
      <c r="DJ12" s="262" t="str">
        <f ca="true">+IF(OFFSET('Sanitation Data'!$I$28,0,10*ROW('Sanitation Data'!I6))="","",OFFSET('Sanitation Data'!$I$28,0,10*ROW('Sanitation Data'!I6)))</f>
        <v>Yes</v>
      </c>
      <c r="DK12" s="262" t="str">
        <f ca="true">+IF(OFFSET('Sanitation Data'!$I$29,0,10*ROW('Sanitation Data'!I6))="","",OFFSET('Sanitation Data'!$I$29,0,10*ROW('Sanitation Data'!I6)))</f>
        <v>Yes</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Yes</v>
      </c>
      <c r="DO12" s="262" t="str">
        <f ca="true">+IF(OFFSET('Hygiene Data'!$D$11,0,10*ROW('Hygiene Data'!D6))="","",OFFSET('Hygiene Data'!$D$11,0,10*ROW('Hygiene Data'!D6)))</f>
        <v>Yes</v>
      </c>
      <c r="DP12" s="262" t="str">
        <f ca="true">+IF(OFFSET('Hygiene Data'!$D$12,0,10*ROW('Hygiene Data'!D6))="","",OFFSET('Hygiene Data'!$D$12,0,10*ROW('Hygiene Data'!D6)))</f>
        <v>Yes</v>
      </c>
      <c r="DQ12" s="262" t="str">
        <f ca="true">+IF(OFFSET('Hygiene Data'!$D$13,0,10*ROW('Hygiene Data'!D6))="","",OFFSET('Hygiene Data'!$D$13,0,10*ROW('Hygiene Data'!D6)))</f>
        <v>Yes</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Yes</v>
      </c>
      <c r="EB12" s="262" t="str">
        <f ca="true">+IF(OFFSET('Hygiene Data'!$H$12,0,10*ROW('Hygiene Data'!H6))="","",OFFSET('Hygiene Data'!$H$12,0,10*ROW('Hygiene Data'!H6)))</f>
        <v>Yes</v>
      </c>
      <c r="EC12" s="262" t="str">
        <f ca="true">+IF(OFFSET('Hygiene Data'!$H$13,0,10*ROW('Hygiene Data'!H6))="","",OFFSET('Hygiene Data'!$H$13,0,10*ROW('Hygiene Data'!H6)))</f>
        <v>Yes</v>
      </c>
      <c r="ED12" s="262" t="str">
        <f ca="true">+IF(OFFSET('Hygiene Data'!$I$11,0,10*ROW('Hygiene Data'!I6))="","",OFFSET('Hygiene Data'!$I$11,0,10*ROW('Hygiene Data'!I6)))</f>
        <v>Yes</v>
      </c>
      <c r="EE12" s="262" t="str">
        <f ca="true">+IF(OFFSET('Hygiene Data'!$I$12,0,10*ROW('Hygiene Data'!I6))="","",OFFSET('Hygiene Data'!$I$12,0,10*ROW('Hygiene Data'!I6)))</f>
        <v>Yes</v>
      </c>
      <c r="EF12" s="262" t="str">
        <f ca="true">+IF(OFFSET('Hygiene Data'!$I$13,0,10*ROW('Hygiene Data'!I6))="","",OFFSET('Hygiene Data'!$I$13,0,10*ROW('Hygiene Data'!I6)))</f>
        <v>Yes</v>
      </c>
    </row>
    <row xmlns:x14ac="http://schemas.microsoft.com/office/spreadsheetml/2009/9/ac" r="13" x14ac:dyDescent="0.2">
      <c r="A13" s="32" t="str">
        <f ca="true">+IF(OFFSET('Water Data'!$B$2,0,10*ROW('Water Data'!E7))="","",OFFSET('Water Data'!$B$2,0,10*ROW('Water Data'!E7)))</f>
        <v>ESP_2019_PWH</v>
      </c>
      <c r="B13" s="32" t="str">
        <f ca="true">+IF(OFFSET('Water Data'!$C$2,0,10*ROW('Water Data'!F7))="","",OFFSET('Water Data'!$C$2,0,10*ROW('Water Data'!F7)))</f>
        <v>Other</v>
      </c>
      <c r="C13" s="318">
        <f t="shared" ca="true" si="0"/>
        <v>2019</v>
      </c>
      <c r="D13" s="85">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100</v>
      </c>
      <c r="E13" s="85">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100</v>
      </c>
      <c r="F13" s="85">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100</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2"/>
      <c r="BS13" s="262" t="str">
        <f ca="true">+IF(OFFSET('Water Data'!$D$27,0,10*ROW('Water Data'!D7))="","",OFFSET('Water Data'!$D$27,0,10*ROW('Water Data'!D7)))</f>
        <v>Yes</v>
      </c>
      <c r="BT13" s="262" t="str">
        <f ca="true">+IF(OFFSET('Water Data'!$D$28,0,10*ROW('Water Data'!D7))="","",OFFSET('Water Data'!$D$28,0,10*ROW('Water Data'!D7)))</f>
        <v>Yes</v>
      </c>
      <c r="BU13" s="262" t="str">
        <f ca="true">+IF(OFFSET('Water Data'!$D$29,0,10*ROW('Water Data'!D7))="","",OFFSET('Water Data'!$D$29,0,10*ROW('Water Data'!D7)))</f>
        <v>Yes</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
      </c>
      <c r="CF13" s="262" t="str">
        <f ca="true">+IF(OFFSET('Water Data'!$H$28,0,10*ROW('Water Data'!H7))="","",OFFSET('Water Data'!$H$28,0,10*ROW('Water Data'!H7)))</f>
        <v/>
      </c>
      <c r="CG13" s="262" t="str">
        <f ca="true">+IF(OFFSET('Water Data'!$H$29,0,10*ROW('Water Data'!H7))="","",OFFSET('Water Data'!$H$29,0,10*ROW('Water Data'!H7)))</f>
        <v/>
      </c>
      <c r="CH13" s="262" t="str">
        <f ca="true">+IF(OFFSET('Water Data'!$I$27,0,10*ROW('Water Data'!I7))="","",OFFSET('Water Data'!$I$27,0,10*ROW('Water Data'!I7)))</f>
        <v/>
      </c>
      <c r="CI13" s="262" t="str">
        <f ca="true">+IF(OFFSET('Water Data'!$I$28,0,10*ROW('Water Data'!I7))="","",OFFSET('Water Data'!$I$28,0,10*ROW('Water Data'!I7)))</f>
        <v/>
      </c>
      <c r="CJ13" s="262" t="str">
        <f ca="true">+IF(OFFSET('Water Data'!$I$29,0,10*ROW('Water Data'!I7))="","",OFFSET('Water Data'!$I$29,0,10*ROW('Water Data'!I7)))</f>
        <v/>
      </c>
      <c r="CK13" s="262" t="str">
        <f ca="true">+IF(OFFSET('Sanitation Data'!$D$28,0,10*ROW('Sanitation Data'!D7))="","",OFFSET('Sanitation Data'!$D$28,0,10*ROW('Sanitation Data'!D7)))</f>
        <v/>
      </c>
      <c r="CL13" s="262" t="str">
        <f ca="true">+IF(OFFSET('Sanitation Data'!$D$29,0,10*ROW('Sanitation Data'!D7))="","",OFFSET('Sanitation Data'!$D$29,0,10*ROW('Sanitation Data'!D7)))</f>
        <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
      </c>
      <c r="DE13" s="262" t="str">
        <f ca="true">+IF(OFFSET('Sanitation Data'!$H$28,0,10*ROW('Sanitation Data'!H7))="","",OFFSET('Sanitation Data'!$H$28,0,10*ROW('Sanitation Data'!H7)))</f>
        <v/>
      </c>
      <c r="DF13" s="262" t="str">
        <f ca="true">+IF(OFFSET('Sanitation Data'!$H$29,0,10*ROW('Sanitation Data'!H7))="","",OFFSET('Sanitation Data'!$H$29,0,10*ROW('Sanitation Data'!H7)))</f>
        <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
      </c>
      <c r="DJ13" s="262" t="str">
        <f ca="true">+IF(OFFSET('Sanitation Data'!$I$28,0,10*ROW('Sanitation Data'!I7))="","",OFFSET('Sanitation Data'!$I$28,0,10*ROW('Sanitation Data'!I7)))</f>
        <v/>
      </c>
      <c r="DK13" s="262" t="str">
        <f ca="true">+IF(OFFSET('Sanitation Data'!$I$29,0,10*ROW('Sanitation Data'!I7))="","",OFFSET('Sanitation Data'!$I$29,0,10*ROW('Sanitation Data'!I7)))</f>
        <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
      </c>
      <c r="DO13" s="262" t="str">
        <f ca="true">+IF(OFFSET('Hygiene Data'!$D$11,0,10*ROW('Hygiene Data'!D7))="","",OFFSET('Hygiene Data'!$D$11,0,10*ROW('Hygiene Data'!D7)))</f>
        <v/>
      </c>
      <c r="DP13" s="262" t="str">
        <f ca="true">+IF(OFFSET('Hygiene Data'!$D$12,0,10*ROW('Hygiene Data'!D7))="","",OFFSET('Hygiene Data'!$D$12,0,10*ROW('Hygiene Data'!D7)))</f>
        <v/>
      </c>
      <c r="DQ13" s="262" t="str">
        <f ca="true">+IF(OFFSET('Hygiene Data'!$D$13,0,10*ROW('Hygiene Data'!D7))="","",OFFSET('Hygiene Data'!$D$13,0,10*ROW('Hygiene Data'!D7)))</f>
        <v/>
      </c>
      <c r="DR13" s="262" t="str">
        <f ca="true">+IF(OFFSET('Hygiene Data'!$E$11,0,10*ROW('Hygiene Data'!E7))="","",OFFSET('Hygiene Data'!$E$11,0,10*ROW('Hygiene Data'!E7)))</f>
        <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
      </c>
      <c r="EB13" s="262" t="str">
        <f ca="true">+IF(OFFSET('Hygiene Data'!$H$12,0,10*ROW('Hygiene Data'!H7))="","",OFFSET('Hygiene Data'!$H$12,0,10*ROW('Hygiene Data'!H7)))</f>
        <v/>
      </c>
      <c r="EC13" s="262" t="str">
        <f ca="true">+IF(OFFSET('Hygiene Data'!$H$13,0,10*ROW('Hygiene Data'!H7))="","",OFFSET('Hygiene Data'!$H$13,0,10*ROW('Hygiene Data'!H7)))</f>
        <v/>
      </c>
      <c r="ED13" s="262" t="str">
        <f ca="true">+IF(OFFSET('Hygiene Data'!$I$11,0,10*ROW('Hygiene Data'!I7))="","",OFFSET('Hygiene Data'!$I$11,0,10*ROW('Hygiene Data'!I7)))</f>
        <v/>
      </c>
      <c r="EE13" s="262" t="str">
        <f ca="true">+IF(OFFSET('Hygiene Data'!$I$12,0,10*ROW('Hygiene Data'!I7))="","",OFFSET('Hygiene Data'!$I$12,0,10*ROW('Hygiene Data'!I7)))</f>
        <v/>
      </c>
      <c r="EF13" s="262"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ESP_2020_UIS</v>
      </c>
      <c r="B14" s="32" t="str">
        <f ca="true">+IF(OFFSET('Water Data'!$C$2,0,10*ROW('Water Data'!F8))="","",OFFSET('Water Data'!$C$2,0,10*ROW('Water Data'!F8)))</f>
        <v>Other</v>
      </c>
      <c r="C14" s="318">
        <f t="shared" ca="true" si="0"/>
        <v>2020</v>
      </c>
      <c r="D14" s="85">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100</v>
      </c>
      <c r="E14" s="85">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100</v>
      </c>
      <c r="F14" s="85">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100</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100</v>
      </c>
      <c r="Q14" s="85">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100</v>
      </c>
      <c r="R14" s="85">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100</v>
      </c>
      <c r="S14" s="85">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100</v>
      </c>
      <c r="T14" s="85">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100</v>
      </c>
      <c r="U14" s="85">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100</v>
      </c>
      <c r="V14" s="86">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100</v>
      </c>
      <c r="W14" s="86">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100</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100</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100</v>
      </c>
      <c r="AQ14" s="86">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100</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100</v>
      </c>
      <c r="AU14" s="86">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100</v>
      </c>
      <c r="AV14" s="86">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100</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100</v>
      </c>
      <c r="AZ14" s="87">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100</v>
      </c>
      <c r="BA14" s="87">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100</v>
      </c>
      <c r="BB14" s="87">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100</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100</v>
      </c>
      <c r="BM14" s="87">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100</v>
      </c>
      <c r="BN14" s="87">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100</v>
      </c>
      <c r="BO14" s="87">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100</v>
      </c>
      <c r="BP14" s="87">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100</v>
      </c>
      <c r="BQ14" s="87">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100</v>
      </c>
      <c r="BR14" s="262"/>
      <c r="BS14" s="262" t="str">
        <f ca="true">+IF(OFFSET('Water Data'!$D$27,0,10*ROW('Water Data'!D8))="","",OFFSET('Water Data'!$D$27,0,10*ROW('Water Data'!D8)))</f>
        <v>Yes</v>
      </c>
      <c r="BT14" s="262" t="str">
        <f ca="true">+IF(OFFSET('Water Data'!$D$28,0,10*ROW('Water Data'!D8))="","",OFFSET('Water Data'!$D$28,0,10*ROW('Water Data'!D8)))</f>
        <v>Yes</v>
      </c>
      <c r="BU14" s="262" t="str">
        <f ca="true">+IF(OFFSET('Water Data'!$D$29,0,10*ROW('Water Data'!D8))="","",OFFSET('Water Data'!$D$29,0,10*ROW('Water Data'!D8)))</f>
        <v>Yes</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Yes</v>
      </c>
      <c r="CF14" s="262" t="str">
        <f ca="true">+IF(OFFSET('Water Data'!$H$28,0,10*ROW('Water Data'!H8))="","",OFFSET('Water Data'!$H$28,0,10*ROW('Water Data'!H8)))</f>
        <v>Yes</v>
      </c>
      <c r="CG14" s="262" t="str">
        <f ca="true">+IF(OFFSET('Water Data'!$H$29,0,10*ROW('Water Data'!H8))="","",OFFSET('Water Data'!$H$29,0,10*ROW('Water Data'!H8)))</f>
        <v>Yes</v>
      </c>
      <c r="CH14" s="262" t="str">
        <f ca="true">+IF(OFFSET('Water Data'!$I$27,0,10*ROW('Water Data'!I8))="","",OFFSET('Water Data'!$I$27,0,10*ROW('Water Data'!I8)))</f>
        <v>Yes</v>
      </c>
      <c r="CI14" s="262" t="str">
        <f ca="true">+IF(OFFSET('Water Data'!$I$28,0,10*ROW('Water Data'!I8))="","",OFFSET('Water Data'!$I$28,0,10*ROW('Water Data'!I8)))</f>
        <v>Yes</v>
      </c>
      <c r="CJ14" s="262" t="str">
        <f ca="true">+IF(OFFSET('Water Data'!$I$29,0,10*ROW('Water Data'!I8))="","",OFFSET('Water Data'!$I$29,0,10*ROW('Water Data'!I8)))</f>
        <v>Yes</v>
      </c>
      <c r="CK14" s="262" t="str">
        <f ca="true">+IF(OFFSET('Sanitation Data'!$D$28,0,10*ROW('Sanitation Data'!D8))="","",OFFSET('Sanitation Data'!$D$28,0,10*ROW('Sanitation Data'!D8)))</f>
        <v>Yes</v>
      </c>
      <c r="CL14" s="262" t="str">
        <f ca="true">+IF(OFFSET('Sanitation Data'!$D$29,0,10*ROW('Sanitation Data'!D8))="","",OFFSET('Sanitation Data'!$D$29,0,10*ROW('Sanitation Data'!D8)))</f>
        <v>Yes</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Yes</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Yes</v>
      </c>
      <c r="DF14" s="262" t="str">
        <f ca="true">+IF(OFFSET('Sanitation Data'!$H$29,0,10*ROW('Sanitation Data'!H8))="","",OFFSET('Sanitation Data'!$H$29,0,10*ROW('Sanitation Data'!H8)))</f>
        <v>Yes</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Yes</v>
      </c>
      <c r="DJ14" s="262" t="str">
        <f ca="true">+IF(OFFSET('Sanitation Data'!$I$28,0,10*ROW('Sanitation Data'!I8))="","",OFFSET('Sanitation Data'!$I$28,0,10*ROW('Sanitation Data'!I8)))</f>
        <v>Yes</v>
      </c>
      <c r="DK14" s="262" t="str">
        <f ca="true">+IF(OFFSET('Sanitation Data'!$I$29,0,10*ROW('Sanitation Data'!I8))="","",OFFSET('Sanitation Data'!$I$29,0,10*ROW('Sanitation Data'!I8)))</f>
        <v>Yes</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Yes</v>
      </c>
      <c r="DO14" s="262" t="str">
        <f ca="true">+IF(OFFSET('Hygiene Data'!$D$11,0,10*ROW('Hygiene Data'!D8))="","",OFFSET('Hygiene Data'!$D$11,0,10*ROW('Hygiene Data'!D8)))</f>
        <v>Yes</v>
      </c>
      <c r="DP14" s="262" t="str">
        <f ca="true">+IF(OFFSET('Hygiene Data'!$D$12,0,10*ROW('Hygiene Data'!D8))="","",OFFSET('Hygiene Data'!$D$12,0,10*ROW('Hygiene Data'!D8)))</f>
        <v>Yes</v>
      </c>
      <c r="DQ14" s="262" t="str">
        <f ca="true">+IF(OFFSET('Hygiene Data'!$D$13,0,10*ROW('Hygiene Data'!D8))="","",OFFSET('Hygiene Data'!$D$13,0,10*ROW('Hygiene Data'!D8)))</f>
        <v>Yes</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Yes</v>
      </c>
      <c r="EB14" s="262" t="str">
        <f ca="true">+IF(OFFSET('Hygiene Data'!$H$12,0,10*ROW('Hygiene Data'!H8))="","",OFFSET('Hygiene Data'!$H$12,0,10*ROW('Hygiene Data'!H8)))</f>
        <v>Yes</v>
      </c>
      <c r="EC14" s="262" t="str">
        <f ca="true">+IF(OFFSET('Hygiene Data'!$H$13,0,10*ROW('Hygiene Data'!H8))="","",OFFSET('Hygiene Data'!$H$13,0,10*ROW('Hygiene Data'!H8)))</f>
        <v>Yes</v>
      </c>
      <c r="ED14" s="262" t="str">
        <f ca="true">+IF(OFFSET('Hygiene Data'!$I$11,0,10*ROW('Hygiene Data'!I8))="","",OFFSET('Hygiene Data'!$I$11,0,10*ROW('Hygiene Data'!I8)))</f>
        <v>Yes</v>
      </c>
      <c r="EE14" s="262" t="str">
        <f ca="true">+IF(OFFSET('Hygiene Data'!$I$12,0,10*ROW('Hygiene Data'!I8))="","",OFFSET('Hygiene Data'!$I$12,0,10*ROW('Hygiene Data'!I8)))</f>
        <v>Yes</v>
      </c>
      <c r="EF14" s="262" t="str">
        <f ca="true">+IF(OFFSET('Hygiene Data'!$I$13,0,10*ROW('Hygiene Data'!I8))="","",OFFSET('Hygiene Data'!$I$13,0,10*ROW('Hygiene Data'!I8)))</f>
        <v>Yes</v>
      </c>
    </row>
    <row xmlns:x14ac="http://schemas.microsoft.com/office/spreadsheetml/2009/9/ac" r="15" x14ac:dyDescent="0.2">
      <c r="A15" s="32" t="str">
        <f ca="true">+IF(OFFSET('Water Data'!$B$2,0,10*ROW('Water Data'!E9))="","",OFFSET('Water Data'!$B$2,0,10*ROW('Water Data'!E9)))</f>
        <v>ESP_2021_UIS</v>
      </c>
      <c r="B15" s="32" t="str">
        <f ca="true">+IF(OFFSET('Water Data'!$C$2,0,10*ROW('Water Data'!F9))="","",OFFSET('Water Data'!$C$2,0,10*ROW('Water Data'!F9)))</f>
        <v>Other</v>
      </c>
      <c r="C15" s="318">
        <f t="shared" ca="true" si="0"/>
        <v>2021</v>
      </c>
      <c r="D15" s="85">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100</v>
      </c>
      <c r="E15" s="85">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100</v>
      </c>
      <c r="F15" s="85">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100</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100</v>
      </c>
      <c r="Q15" s="85">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100</v>
      </c>
      <c r="R15" s="85">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100</v>
      </c>
      <c r="S15" s="85">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100</v>
      </c>
      <c r="T15" s="85">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100</v>
      </c>
      <c r="U15" s="85">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100</v>
      </c>
      <c r="V15" s="86">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100</v>
      </c>
      <c r="W15" s="86">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100</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100</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100</v>
      </c>
      <c r="AQ15" s="86">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100</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100</v>
      </c>
      <c r="AU15" s="86">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100</v>
      </c>
      <c r="AV15" s="86">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100</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100</v>
      </c>
      <c r="AZ15" s="87">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100</v>
      </c>
      <c r="BA15" s="87">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100</v>
      </c>
      <c r="BB15" s="87">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100</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100</v>
      </c>
      <c r="BM15" s="87">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100</v>
      </c>
      <c r="BN15" s="87">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100</v>
      </c>
      <c r="BO15" s="87">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100</v>
      </c>
      <c r="BP15" s="87">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100</v>
      </c>
      <c r="BQ15" s="87">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100</v>
      </c>
      <c r="BR15" s="262"/>
      <c r="BS15" s="262" t="str">
        <f ca="true">+IF(OFFSET('Water Data'!$D$27,0,10*ROW('Water Data'!D9))="","",OFFSET('Water Data'!$D$27,0,10*ROW('Water Data'!D9)))</f>
        <v>Yes</v>
      </c>
      <c r="BT15" s="262" t="str">
        <f ca="true">+IF(OFFSET('Water Data'!$D$28,0,10*ROW('Water Data'!D9))="","",OFFSET('Water Data'!$D$28,0,10*ROW('Water Data'!D9)))</f>
        <v>Yes</v>
      </c>
      <c r="BU15" s="262" t="str">
        <f ca="true">+IF(OFFSET('Water Data'!$D$29,0,10*ROW('Water Data'!D9))="","",OFFSET('Water Data'!$D$29,0,10*ROW('Water Data'!D9)))</f>
        <v>Yes</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Yes</v>
      </c>
      <c r="CF15" s="262" t="str">
        <f ca="true">+IF(OFFSET('Water Data'!$H$28,0,10*ROW('Water Data'!H9))="","",OFFSET('Water Data'!$H$28,0,10*ROW('Water Data'!H9)))</f>
        <v>Yes</v>
      </c>
      <c r="CG15" s="262" t="str">
        <f ca="true">+IF(OFFSET('Water Data'!$H$29,0,10*ROW('Water Data'!H9))="","",OFFSET('Water Data'!$H$29,0,10*ROW('Water Data'!H9)))</f>
        <v>Yes</v>
      </c>
      <c r="CH15" s="262" t="str">
        <f ca="true">+IF(OFFSET('Water Data'!$I$27,0,10*ROW('Water Data'!I9))="","",OFFSET('Water Data'!$I$27,0,10*ROW('Water Data'!I9)))</f>
        <v>Yes</v>
      </c>
      <c r="CI15" s="262" t="str">
        <f ca="true">+IF(OFFSET('Water Data'!$I$28,0,10*ROW('Water Data'!I9))="","",OFFSET('Water Data'!$I$28,0,10*ROW('Water Data'!I9)))</f>
        <v>Yes</v>
      </c>
      <c r="CJ15" s="262" t="str">
        <f ca="true">+IF(OFFSET('Water Data'!$I$29,0,10*ROW('Water Data'!I9))="","",OFFSET('Water Data'!$I$29,0,10*ROW('Water Data'!I9)))</f>
        <v>Yes</v>
      </c>
      <c r="CK15" s="262" t="str">
        <f ca="true">+IF(OFFSET('Sanitation Data'!$D$28,0,10*ROW('Sanitation Data'!D9))="","",OFFSET('Sanitation Data'!$D$28,0,10*ROW('Sanitation Data'!D9)))</f>
        <v>Yes</v>
      </c>
      <c r="CL15" s="262" t="str">
        <f ca="true">+IF(OFFSET('Sanitation Data'!$D$29,0,10*ROW('Sanitation Data'!D9))="","",OFFSET('Sanitation Data'!$D$29,0,10*ROW('Sanitation Data'!D9)))</f>
        <v>Yes</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Yes</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Yes</v>
      </c>
      <c r="DF15" s="262" t="str">
        <f ca="true">+IF(OFFSET('Sanitation Data'!$H$29,0,10*ROW('Sanitation Data'!H9))="","",OFFSET('Sanitation Data'!$H$29,0,10*ROW('Sanitation Data'!H9)))</f>
        <v>Yes</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Yes</v>
      </c>
      <c r="DJ15" s="262" t="str">
        <f ca="true">+IF(OFFSET('Sanitation Data'!$I$28,0,10*ROW('Sanitation Data'!I9))="","",OFFSET('Sanitation Data'!$I$28,0,10*ROW('Sanitation Data'!I9)))</f>
        <v>Yes</v>
      </c>
      <c r="DK15" s="262" t="str">
        <f ca="true">+IF(OFFSET('Sanitation Data'!$I$29,0,10*ROW('Sanitation Data'!I9))="","",OFFSET('Sanitation Data'!$I$29,0,10*ROW('Sanitation Data'!I9)))</f>
        <v>Yes</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Yes</v>
      </c>
      <c r="DO15" s="262" t="str">
        <f ca="true">+IF(OFFSET('Hygiene Data'!$D$11,0,10*ROW('Hygiene Data'!D9))="","",OFFSET('Hygiene Data'!$D$11,0,10*ROW('Hygiene Data'!D9)))</f>
        <v>Yes</v>
      </c>
      <c r="DP15" s="262" t="str">
        <f ca="true">+IF(OFFSET('Hygiene Data'!$D$12,0,10*ROW('Hygiene Data'!D9))="","",OFFSET('Hygiene Data'!$D$12,0,10*ROW('Hygiene Data'!D9)))</f>
        <v>Yes</v>
      </c>
      <c r="DQ15" s="262" t="str">
        <f ca="true">+IF(OFFSET('Hygiene Data'!$D$13,0,10*ROW('Hygiene Data'!D9))="","",OFFSET('Hygiene Data'!$D$13,0,10*ROW('Hygiene Data'!D9)))</f>
        <v>Yes</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Yes</v>
      </c>
      <c r="EB15" s="262" t="str">
        <f ca="true">+IF(OFFSET('Hygiene Data'!$H$12,0,10*ROW('Hygiene Data'!H9))="","",OFFSET('Hygiene Data'!$H$12,0,10*ROW('Hygiene Data'!H9)))</f>
        <v>Yes</v>
      </c>
      <c r="EC15" s="262" t="str">
        <f ca="true">+IF(OFFSET('Hygiene Data'!$H$13,0,10*ROW('Hygiene Data'!H9))="","",OFFSET('Hygiene Data'!$H$13,0,10*ROW('Hygiene Data'!H9)))</f>
        <v>Yes</v>
      </c>
      <c r="ED15" s="262" t="str">
        <f ca="true">+IF(OFFSET('Hygiene Data'!$I$11,0,10*ROW('Hygiene Data'!I9))="","",OFFSET('Hygiene Data'!$I$11,0,10*ROW('Hygiene Data'!I9)))</f>
        <v>Yes</v>
      </c>
      <c r="EE15" s="262" t="str">
        <f ca="true">+IF(OFFSET('Hygiene Data'!$I$12,0,10*ROW('Hygiene Data'!I9))="","",OFFSET('Hygiene Data'!$I$12,0,10*ROW('Hygiene Data'!I9)))</f>
        <v>Yes</v>
      </c>
      <c r="EF15" s="262" t="str">
        <f ca="true">+IF(OFFSET('Hygiene Data'!$I$13,0,10*ROW('Hygiene Data'!I9))="","",OFFSET('Hygiene Data'!$I$13,0,10*ROW('Hygiene Data'!I9)))</f>
        <v>Yes</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2"/>
      <c r="BS16" s="262" t="str">
        <f ca="true">+IF(OFFSET('Water Data'!$D$27,0,10*ROW('Water Data'!D10))="","",OFFSET('Water Data'!$D$27,0,10*ROW('Water Data'!D10)))</f>
        <v/>
      </c>
      <c r="BT16" s="262" t="str">
        <f ca="true">+IF(OFFSET('Water Data'!$D$28,0,10*ROW('Water Data'!D10))="","",OFFSET('Water Data'!$D$28,0,10*ROW('Water Data'!D10)))</f>
        <v/>
      </c>
      <c r="BU16" s="262" t="str">
        <f ca="true">+IF(OFFSET('Water Data'!$D$29,0,10*ROW('Water Data'!D10))="","",OFFSET('Water Data'!$D$29,0,10*ROW('Water Data'!D10)))</f>
        <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Data'!$D$28,0,10*ROW('Sanitation Data'!D10))="","",OFFSET('Sanitation Data'!$D$28,0,10*ROW('Sanitation Data'!D10)))</f>
        <v/>
      </c>
      <c r="CL16" s="262" t="str">
        <f ca="true">+IF(OFFSET('Sanitation Data'!$D$29,0,10*ROW('Sanitation Data'!D10))="","",OFFSET('Sanitation Data'!$D$29,0,10*ROW('Sanitation Data'!D10)))</f>
        <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
      </c>
      <c r="DF16" s="262" t="str">
        <f ca="true">+IF(OFFSET('Sanitation Data'!$H$29,0,10*ROW('Sanitation Data'!H10))="","",OFFSET('Sanitation Data'!$H$29,0,10*ROW('Sanitation Data'!H10)))</f>
        <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
      </c>
      <c r="DJ16" s="262" t="str">
        <f ca="true">+IF(OFFSET('Sanitation Data'!$I$28,0,10*ROW('Sanitation Data'!I10))="","",OFFSET('Sanitation Data'!$I$28,0,10*ROW('Sanitation Data'!I10)))</f>
        <v/>
      </c>
      <c r="DK16" s="262" t="str">
        <f ca="true">+IF(OFFSET('Sanitation Data'!$I$29,0,10*ROW('Sanitation Data'!I10))="","",OFFSET('Sanitation Data'!$I$29,0,10*ROW('Sanitation Data'!I10)))</f>
        <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
      </c>
      <c r="DO16" s="262" t="str">
        <f ca="true">+IF(OFFSET('Hygiene Data'!$D$11,0,10*ROW('Hygiene Data'!D10))="","",OFFSET('Hygiene Data'!$D$11,0,10*ROW('Hygiene Data'!D10)))</f>
        <v/>
      </c>
      <c r="DP16" s="262" t="str">
        <f ca="true">+IF(OFFSET('Hygiene Data'!$D$12,0,10*ROW('Hygiene Data'!D10))="","",OFFSET('Hygiene Data'!$D$12,0,10*ROW('Hygiene Data'!D10)))</f>
        <v/>
      </c>
      <c r="DQ16" s="262" t="str">
        <f ca="true">+IF(OFFSET('Hygiene Data'!$D$13,0,10*ROW('Hygiene Data'!D10))="","",OFFSET('Hygiene Data'!$D$13,0,10*ROW('Hygiene Data'!D10)))</f>
        <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
      </c>
      <c r="EB16" s="262" t="str">
        <f ca="true">+IF(OFFSET('Hygiene Data'!$H$12,0,10*ROW('Hygiene Data'!H10))="","",OFFSET('Hygiene Data'!$H$12,0,10*ROW('Hygiene Data'!H10)))</f>
        <v/>
      </c>
      <c r="EC16" s="262" t="str">
        <f ca="true">+IF(OFFSET('Hygiene Data'!$H$13,0,10*ROW('Hygiene Data'!H10))="","",OFFSET('Hygiene Data'!$H$13,0,10*ROW('Hygiene Data'!H10)))</f>
        <v/>
      </c>
      <c r="ED16" s="262" t="str">
        <f ca="true">+IF(OFFSET('Hygiene Data'!$I$11,0,10*ROW('Hygiene Data'!I10))="","",OFFSET('Hygiene Data'!$I$11,0,10*ROW('Hygiene Data'!I10)))</f>
        <v/>
      </c>
      <c r="EE16" s="262" t="str">
        <f ca="true">+IF(OFFSET('Hygiene Data'!$I$12,0,10*ROW('Hygiene Data'!I10))="","",OFFSET('Hygiene Data'!$I$12,0,10*ROW('Hygiene Data'!I10)))</f>
        <v/>
      </c>
      <c r="EF16" s="26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2"/>
      <c r="BS17" s="262" t="str">
        <f ca="true">+IF(OFFSET('Water Data'!$D$27,0,10*ROW('Water Data'!D11))="","",OFFSET('Water Data'!$D$27,0,10*ROW('Water Data'!D11)))</f>
        <v/>
      </c>
      <c r="BT17" s="262" t="str">
        <f ca="true">+IF(OFFSET('Water Data'!$D$28,0,10*ROW('Water Data'!D11))="","",OFFSET('Water Data'!$D$28,0,10*ROW('Water Data'!D11)))</f>
        <v/>
      </c>
      <c r="BU17" s="262" t="str">
        <f ca="true">+IF(OFFSET('Water Data'!$D$29,0,10*ROW('Water Data'!D11))="","",OFFSET('Water Data'!$D$29,0,10*ROW('Water Data'!D11)))</f>
        <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Data'!$D$28,0,10*ROW('Sanitation Data'!D11))="","",OFFSET('Sanitation Data'!$D$28,0,10*ROW('Sanitation Data'!D11)))</f>
        <v/>
      </c>
      <c r="CL17" s="262" t="str">
        <f ca="true">+IF(OFFSET('Sanitation Data'!$D$29,0,10*ROW('Sanitation Data'!D11))="","",OFFSET('Sanitation Data'!$D$29,0,10*ROW('Sanitation Data'!D11)))</f>
        <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
      </c>
      <c r="DF17" s="262" t="str">
        <f ca="true">+IF(OFFSET('Sanitation Data'!$H$29,0,10*ROW('Sanitation Data'!H11))="","",OFFSET('Sanitation Data'!$H$29,0,10*ROW('Sanitation Data'!H11)))</f>
        <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
      </c>
      <c r="DJ17" s="262" t="str">
        <f ca="true">+IF(OFFSET('Sanitation Data'!$I$28,0,10*ROW('Sanitation Data'!I11))="","",OFFSET('Sanitation Data'!$I$28,0,10*ROW('Sanitation Data'!I11)))</f>
        <v/>
      </c>
      <c r="DK17" s="262" t="str">
        <f ca="true">+IF(OFFSET('Sanitation Data'!$I$29,0,10*ROW('Sanitation Data'!I11))="","",OFFSET('Sanitation Data'!$I$29,0,10*ROW('Sanitation Data'!I11)))</f>
        <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
      </c>
      <c r="DO17" s="262" t="str">
        <f ca="true">+IF(OFFSET('Hygiene Data'!$D$11,0,10*ROW('Hygiene Data'!D11))="","",OFFSET('Hygiene Data'!$D$11,0,10*ROW('Hygiene Data'!D11)))</f>
        <v/>
      </c>
      <c r="DP17" s="262" t="str">
        <f ca="true">+IF(OFFSET('Hygiene Data'!$D$12,0,10*ROW('Hygiene Data'!D11))="","",OFFSET('Hygiene Data'!$D$12,0,10*ROW('Hygiene Data'!D11)))</f>
        <v/>
      </c>
      <c r="DQ17" s="262" t="str">
        <f ca="true">+IF(OFFSET('Hygiene Data'!$D$13,0,10*ROW('Hygiene Data'!D11))="","",OFFSET('Hygiene Data'!$D$13,0,10*ROW('Hygiene Data'!D11)))</f>
        <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
      </c>
      <c r="EB17" s="262" t="str">
        <f ca="true">+IF(OFFSET('Hygiene Data'!$H$12,0,10*ROW('Hygiene Data'!H11))="","",OFFSET('Hygiene Data'!$H$12,0,10*ROW('Hygiene Data'!H11)))</f>
        <v/>
      </c>
      <c r="EC17" s="262" t="str">
        <f ca="true">+IF(OFFSET('Hygiene Data'!$H$13,0,10*ROW('Hygiene Data'!H11))="","",OFFSET('Hygiene Data'!$H$13,0,10*ROW('Hygiene Data'!H11)))</f>
        <v/>
      </c>
      <c r="ED17" s="262" t="str">
        <f ca="true">+IF(OFFSET('Hygiene Data'!$I$11,0,10*ROW('Hygiene Data'!I11))="","",OFFSET('Hygiene Data'!$I$11,0,10*ROW('Hygiene Data'!I11)))</f>
        <v/>
      </c>
      <c r="EE17" s="262" t="str">
        <f ca="true">+IF(OFFSET('Hygiene Data'!$I$12,0,10*ROW('Hygiene Data'!I11))="","",OFFSET('Hygiene Data'!$I$12,0,10*ROW('Hygiene Data'!I11)))</f>
        <v/>
      </c>
      <c r="EF17" s="26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298" customFormat="true" ht="30" customHeight="true" x14ac:dyDescent="0.25">
      <c r="B1" s="312" t="s">
        <v>28</v>
      </c>
      <c r="C1" s="533" t="s">
        <v>220</v>
      </c>
      <c r="D1" s="307" t="s">
        <v>180</v>
      </c>
      <c r="E1" s="307"/>
      <c r="F1" s="307"/>
      <c r="G1" s="307"/>
      <c r="H1" s="307"/>
      <c r="I1" s="311"/>
      <c r="J1" s="299"/>
      <c r="K1" s="299"/>
      <c r="L1" s="312" t="s">
        <v>28</v>
      </c>
      <c r="M1" s="533" t="s">
        <v>221</v>
      </c>
      <c r="N1" s="307" t="s">
        <v>180</v>
      </c>
      <c r="O1" s="307"/>
      <c r="P1" s="307"/>
      <c r="Q1" s="307"/>
      <c r="R1" s="307"/>
      <c r="S1" s="311"/>
      <c r="T1" s="299"/>
      <c r="U1" s="299"/>
      <c r="V1" s="312" t="s">
        <v>28</v>
      </c>
      <c r="W1" s="533" t="s">
        <v>222</v>
      </c>
      <c r="X1" s="307" t="s">
        <v>180</v>
      </c>
      <c r="Y1" s="307"/>
      <c r="Z1" s="307"/>
      <c r="AA1" s="307"/>
      <c r="AB1" s="307"/>
      <c r="AC1" s="311"/>
      <c r="AD1" s="299"/>
      <c r="AE1" s="299"/>
      <c r="AF1" s="312" t="s">
        <v>28</v>
      </c>
      <c r="AG1" s="533" t="s">
        <v>223</v>
      </c>
      <c r="AH1" s="307" t="s">
        <v>180</v>
      </c>
      <c r="AI1" s="307"/>
      <c r="AJ1" s="307"/>
      <c r="AK1" s="307"/>
      <c r="AL1" s="307"/>
      <c r="AM1" s="311"/>
      <c r="AN1" s="299"/>
      <c r="AO1" s="299"/>
      <c r="AP1" s="312" t="s">
        <v>28</v>
      </c>
      <c r="AQ1" s="533" t="s">
        <v>224</v>
      </c>
      <c r="AR1" s="307" t="s">
        <v>180</v>
      </c>
      <c r="AS1" s="307"/>
      <c r="AT1" s="307"/>
      <c r="AU1" s="307"/>
      <c r="AV1" s="307"/>
      <c r="AW1" s="311"/>
      <c r="AX1" s="299"/>
      <c r="AY1" s="299"/>
      <c r="AZ1" s="312" t="s">
        <v>28</v>
      </c>
      <c r="BA1" s="533" t="s">
        <v>225</v>
      </c>
      <c r="BB1" s="307" t="s">
        <v>180</v>
      </c>
      <c r="BC1" s="307"/>
      <c r="BD1" s="307"/>
      <c r="BE1" s="307"/>
      <c r="BF1" s="307"/>
      <c r="BG1" s="311"/>
      <c r="BH1" s="299"/>
      <c r="BI1" s="299"/>
      <c r="BJ1" s="312" t="s">
        <v>28</v>
      </c>
      <c r="BK1" s="533">
        <v>2019</v>
      </c>
      <c r="BL1" s="307" t="s">
        <v>180</v>
      </c>
      <c r="BM1" s="307"/>
      <c r="BN1" s="307"/>
      <c r="BO1" s="307"/>
      <c r="BP1" s="307"/>
      <c r="BQ1" s="311"/>
      <c r="BR1" s="299"/>
      <c r="BS1" s="299"/>
      <c r="BT1" s="312" t="s">
        <v>28</v>
      </c>
      <c r="BU1" s="533">
        <v>2019</v>
      </c>
      <c r="BV1" s="307" t="s">
        <v>180</v>
      </c>
      <c r="BW1" s="307"/>
      <c r="BX1" s="307"/>
      <c r="BY1" s="307"/>
      <c r="BZ1" s="307"/>
      <c r="CA1" s="311"/>
      <c r="CB1" s="299"/>
      <c r="CC1" s="299"/>
      <c r="CD1" s="312" t="s">
        <v>28</v>
      </c>
      <c r="CE1" s="533">
        <v>2020</v>
      </c>
      <c r="CF1" s="307" t="s">
        <v>180</v>
      </c>
      <c r="CG1" s="307"/>
      <c r="CH1" s="307"/>
      <c r="CI1" s="307"/>
      <c r="CJ1" s="307"/>
      <c r="CK1" s="311"/>
      <c r="CL1" s="299"/>
      <c r="CM1" s="299"/>
      <c r="CN1" s="312" t="s">
        <v>28</v>
      </c>
      <c r="CO1" s="533">
        <v>2021</v>
      </c>
      <c r="CP1" s="307" t="s">
        <v>180</v>
      </c>
      <c r="CQ1" s="307"/>
      <c r="CR1" s="307"/>
      <c r="CS1" s="307"/>
      <c r="CT1" s="307"/>
      <c r="CU1" s="311"/>
      <c r="CV1" s="299"/>
      <c r="CW1" s="299"/>
    </row>
    <row xmlns:x14ac="http://schemas.microsoft.com/office/spreadsheetml/2009/9/ac" r="2" s="298" customFormat="true" ht="30" customHeight="true" x14ac:dyDescent="0.25">
      <c r="A2" s="549" t="s">
        <v>245</v>
      </c>
      <c r="B2" s="308" t="s">
        <v>214</v>
      </c>
      <c r="C2" s="230" t="s">
        <v>176</v>
      </c>
      <c r="D2" s="230" t="s">
        <v>175</v>
      </c>
      <c r="E2" s="309"/>
      <c r="F2" s="309"/>
      <c r="G2" s="309"/>
      <c r="H2" s="309"/>
      <c r="I2" s="310"/>
      <c r="J2" s="299" t="s">
        <v>226</v>
      </c>
      <c r="K2" s="299"/>
      <c r="L2" s="308" t="s">
        <v>215</v>
      </c>
      <c r="M2" s="230" t="s">
        <v>176</v>
      </c>
      <c r="N2" s="230" t="s">
        <v>175</v>
      </c>
      <c r="O2" s="309"/>
      <c r="P2" s="309"/>
      <c r="Q2" s="309"/>
      <c r="R2" s="309"/>
      <c r="S2" s="310"/>
      <c r="T2" s="299" t="s">
        <v>226</v>
      </c>
      <c r="U2" s="299"/>
      <c r="V2" s="308" t="s">
        <v>216</v>
      </c>
      <c r="W2" s="230" t="s">
        <v>176</v>
      </c>
      <c r="X2" s="230" t="s">
        <v>175</v>
      </c>
      <c r="Y2" s="309"/>
      <c r="Z2" s="309"/>
      <c r="AA2" s="309"/>
      <c r="AB2" s="309"/>
      <c r="AC2" s="310"/>
      <c r="AD2" s="299" t="s">
        <v>226</v>
      </c>
      <c r="AE2" s="299"/>
      <c r="AF2" s="308" t="s">
        <v>217</v>
      </c>
      <c r="AG2" s="230" t="s">
        <v>176</v>
      </c>
      <c r="AH2" s="230" t="s">
        <v>175</v>
      </c>
      <c r="AI2" s="309"/>
      <c r="AJ2" s="309"/>
      <c r="AK2" s="309"/>
      <c r="AL2" s="309"/>
      <c r="AM2" s="310"/>
      <c r="AN2" s="299" t="s">
        <v>226</v>
      </c>
      <c r="AO2" s="299"/>
      <c r="AP2" s="308" t="s">
        <v>218</v>
      </c>
      <c r="AQ2" s="230" t="s">
        <v>176</v>
      </c>
      <c r="AR2" s="230" t="s">
        <v>175</v>
      </c>
      <c r="AS2" s="309"/>
      <c r="AT2" s="309"/>
      <c r="AU2" s="309"/>
      <c r="AV2" s="309"/>
      <c r="AW2" s="310"/>
      <c r="AX2" s="299" t="s">
        <v>226</v>
      </c>
      <c r="AY2" s="299"/>
      <c r="AZ2" s="308" t="s">
        <v>219</v>
      </c>
      <c r="BA2" s="230" t="s">
        <v>176</v>
      </c>
      <c r="BB2" s="230" t="s">
        <v>175</v>
      </c>
      <c r="BC2" s="309"/>
      <c r="BD2" s="309"/>
      <c r="BE2" s="309"/>
      <c r="BF2" s="309"/>
      <c r="BG2" s="310"/>
      <c r="BH2" s="299" t="s">
        <v>226</v>
      </c>
      <c r="BI2" s="299"/>
      <c r="BJ2" s="308" t="s">
        <v>242</v>
      </c>
      <c r="BK2" s="230" t="s">
        <v>176</v>
      </c>
      <c r="BL2" s="230" t="s">
        <v>175</v>
      </c>
      <c r="BM2" s="309"/>
      <c r="BN2" s="309"/>
      <c r="BO2" s="309"/>
      <c r="BP2" s="309"/>
      <c r="BQ2" s="310"/>
      <c r="BR2" s="299" t="s">
        <v>226</v>
      </c>
      <c r="BS2" s="299"/>
      <c r="BT2" s="308" t="s">
        <v>252</v>
      </c>
      <c r="BU2" s="230" t="s">
        <v>176</v>
      </c>
      <c r="BV2" s="230" t="s">
        <v>253</v>
      </c>
      <c r="BW2" s="309"/>
      <c r="BX2" s="309"/>
      <c r="BY2" s="309"/>
      <c r="BZ2" s="309"/>
      <c r="CA2" s="310"/>
      <c r="CB2" s="299" t="s">
        <v>226</v>
      </c>
      <c r="CC2" s="299"/>
      <c r="CD2" s="308" t="s">
        <v>243</v>
      </c>
      <c r="CE2" s="230" t="s">
        <v>176</v>
      </c>
      <c r="CF2" s="230" t="s">
        <v>175</v>
      </c>
      <c r="CG2" s="309"/>
      <c r="CH2" s="309"/>
      <c r="CI2" s="309"/>
      <c r="CJ2" s="309"/>
      <c r="CK2" s="310"/>
      <c r="CL2" s="299" t="s">
        <v>226</v>
      </c>
      <c r="CM2" s="299"/>
      <c r="CN2" s="308" t="s">
        <v>250</v>
      </c>
      <c r="CO2" s="230" t="s">
        <v>176</v>
      </c>
      <c r="CP2" s="230" t="s">
        <v>175</v>
      </c>
      <c r="CQ2" s="309"/>
      <c r="CR2" s="309"/>
      <c r="CS2" s="309"/>
      <c r="CT2" s="309"/>
      <c r="CU2" s="310"/>
      <c r="CV2" s="299" t="s">
        <v>226</v>
      </c>
      <c r="CW2" s="299"/>
    </row>
    <row xmlns:x14ac="http://schemas.microsoft.com/office/spreadsheetml/2009/9/ac" r="3" s="238" customFormat="true" ht="18" customHeight="true" x14ac:dyDescent="0.25">
      <c r="A3" s="549"/>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1" t="s">
        <v>167</v>
      </c>
      <c r="AQ3" s="232" t="s">
        <v>56</v>
      </c>
      <c r="AR3" s="233" t="s">
        <v>7</v>
      </c>
      <c r="AS3" s="234" t="s">
        <v>1</v>
      </c>
      <c r="AT3" s="234" t="s">
        <v>2</v>
      </c>
      <c r="AU3" s="234" t="s">
        <v>16</v>
      </c>
      <c r="AV3" s="234" t="s">
        <v>17</v>
      </c>
      <c r="AW3" s="235" t="s">
        <v>18</v>
      </c>
      <c r="AX3" s="236"/>
      <c r="AY3" s="236"/>
      <c r="AZ3" s="231" t="s">
        <v>167</v>
      </c>
      <c r="BA3" s="232" t="s">
        <v>56</v>
      </c>
      <c r="BB3" s="233" t="s">
        <v>7</v>
      </c>
      <c r="BC3" s="234" t="s">
        <v>1</v>
      </c>
      <c r="BD3" s="234" t="s">
        <v>2</v>
      </c>
      <c r="BE3" s="234" t="s">
        <v>16</v>
      </c>
      <c r="BF3" s="234" t="s">
        <v>17</v>
      </c>
      <c r="BG3" s="235" t="s">
        <v>18</v>
      </c>
      <c r="BH3" s="236"/>
      <c r="BI3" s="236"/>
      <c r="BJ3" s="231" t="s">
        <v>167</v>
      </c>
      <c r="BK3" s="232" t="s">
        <v>56</v>
      </c>
      <c r="BL3" s="233" t="s">
        <v>7</v>
      </c>
      <c r="BM3" s="234" t="s">
        <v>1</v>
      </c>
      <c r="BN3" s="234" t="s">
        <v>2</v>
      </c>
      <c r="BO3" s="234" t="s">
        <v>16</v>
      </c>
      <c r="BP3" s="234" t="s">
        <v>17</v>
      </c>
      <c r="BQ3" s="235" t="s">
        <v>18</v>
      </c>
      <c r="BR3" s="236"/>
      <c r="BS3" s="236"/>
      <c r="BT3" s="231" t="s">
        <v>167</v>
      </c>
      <c r="BU3" s="232" t="s">
        <v>56</v>
      </c>
      <c r="BV3" s="233" t="s">
        <v>7</v>
      </c>
      <c r="BW3" s="234" t="s">
        <v>1</v>
      </c>
      <c r="BX3" s="234" t="s">
        <v>2</v>
      </c>
      <c r="BY3" s="234" t="s">
        <v>16</v>
      </c>
      <c r="BZ3" s="234" t="s">
        <v>17</v>
      </c>
      <c r="CA3" s="235" t="s">
        <v>18</v>
      </c>
      <c r="CB3" s="236"/>
      <c r="CC3" s="236"/>
      <c r="CD3" s="231" t="s">
        <v>167</v>
      </c>
      <c r="CE3" s="232" t="s">
        <v>56</v>
      </c>
      <c r="CF3" s="233" t="s">
        <v>7</v>
      </c>
      <c r="CG3" s="234" t="s">
        <v>1</v>
      </c>
      <c r="CH3" s="234" t="s">
        <v>2</v>
      </c>
      <c r="CI3" s="234" t="s">
        <v>16</v>
      </c>
      <c r="CJ3" s="234" t="s">
        <v>17</v>
      </c>
      <c r="CK3" s="235" t="s">
        <v>18</v>
      </c>
      <c r="CL3" s="236"/>
      <c r="CM3" s="236"/>
      <c r="CN3" s="231" t="s">
        <v>167</v>
      </c>
      <c r="CO3" s="232" t="s">
        <v>56</v>
      </c>
      <c r="CP3" s="233" t="s">
        <v>7</v>
      </c>
      <c r="CQ3" s="234" t="s">
        <v>1</v>
      </c>
      <c r="CR3" s="234" t="s">
        <v>2</v>
      </c>
      <c r="CS3" s="234" t="s">
        <v>16</v>
      </c>
      <c r="CT3" s="234" t="s">
        <v>17</v>
      </c>
      <c r="CU3" s="235" t="s">
        <v>18</v>
      </c>
      <c r="CV3" s="236"/>
      <c r="CW3" s="236"/>
      <c r="CX3" s="237"/>
      <c r="DH3" s="237"/>
      <c r="DR3" s="237"/>
      <c r="EB3" s="237"/>
      <c r="EL3" s="237"/>
      <c r="EV3" s="237"/>
      <c r="FF3" s="237"/>
      <c r="FP3" s="237"/>
      <c r="FZ3" s="237"/>
      <c r="GJ3" s="237"/>
      <c r="GT3" s="237"/>
      <c r="HD3" s="237"/>
      <c r="HN3" s="237"/>
      <c r="HX3" s="237"/>
      <c r="IH3" s="237"/>
    </row>
    <row xmlns:x14ac="http://schemas.microsoft.com/office/spreadsheetml/2009/9/ac" r="4" s="4" customFormat="true" x14ac:dyDescent="0.25">
      <c r="A4" s="364" t="str">
        <f>IF(ISBLANK('Data Summary'!A6),"",'Data Summary'!A6)</f>
        <v>ESP_2013_UIS</v>
      </c>
      <c r="B4" s="101" t="s">
        <v>183</v>
      </c>
      <c r="C4" s="126" t="s">
        <v>24</v>
      </c>
      <c r="D4" s="8">
        <f>IF(COUNTA(D13)=0,"",D13)</f>
        <v>0</v>
      </c>
      <c r="E4" s="8" t="str">
        <f t="shared" ref="E4:I4" si="0">IF(COUNTA(E13)=0,"",E13)</f>
        <v/>
      </c>
      <c r="F4" s="8" t="str">
        <f t="shared" si="0"/>
        <v/>
      </c>
      <c r="G4" s="8" t="str">
        <f t="shared" si="0"/>
        <v/>
      </c>
      <c r="H4" s="8">
        <f t="shared" si="0"/>
        <v>0</v>
      </c>
      <c r="I4" s="25">
        <f t="shared" si="0"/>
        <v>0</v>
      </c>
      <c r="J4" s="19"/>
      <c r="K4" s="19"/>
      <c r="L4" s="101" t="s">
        <v>183</v>
      </c>
      <c r="M4" s="126" t="s">
        <v>24</v>
      </c>
      <c r="N4" s="8">
        <f>IF(COUNTA(N13)=0,"",N13)</f>
        <v>0</v>
      </c>
      <c r="O4" s="8" t="str">
        <f t="shared" ref="O4:S4" si="1">IF(COUNTA(O13)=0,"",O13)</f>
        <v/>
      </c>
      <c r="P4" s="8" t="str">
        <f t="shared" si="1"/>
        <v/>
      </c>
      <c r="Q4" s="8" t="str">
        <f t="shared" si="1"/>
        <v/>
      </c>
      <c r="R4" s="8">
        <f t="shared" si="1"/>
        <v>0</v>
      </c>
      <c r="S4" s="25">
        <f t="shared" si="1"/>
        <v>0</v>
      </c>
      <c r="T4" s="19"/>
      <c r="U4" s="19"/>
      <c r="V4" s="101" t="s">
        <v>183</v>
      </c>
      <c r="W4" s="126" t="s">
        <v>24</v>
      </c>
      <c r="X4" s="8">
        <f>IF(COUNTA(X13)=0,"",X13)</f>
        <v>0</v>
      </c>
      <c r="Y4" s="8" t="str">
        <f t="shared" ref="Y4:AC4" si="2">IF(COUNTA(Y13)=0,"",Y13)</f>
        <v/>
      </c>
      <c r="Z4" s="8" t="str">
        <f t="shared" si="2"/>
        <v/>
      </c>
      <c r="AA4" s="8" t="str">
        <f t="shared" si="2"/>
        <v/>
      </c>
      <c r="AB4" s="8">
        <f t="shared" si="2"/>
        <v>0</v>
      </c>
      <c r="AC4" s="25">
        <f t="shared" si="2"/>
        <v>0</v>
      </c>
      <c r="AD4" s="19"/>
      <c r="AE4" s="19"/>
      <c r="AF4" s="101" t="s">
        <v>183</v>
      </c>
      <c r="AG4" s="126" t="s">
        <v>24</v>
      </c>
      <c r="AH4" s="8">
        <f>IF(COUNTA(AH13)=0,"",AH13)</f>
        <v>0</v>
      </c>
      <c r="AI4" s="8" t="str">
        <f t="shared" ref="AI4:AM4" si="3">IF(COUNTA(AI13)=0,"",AI13)</f>
        <v/>
      </c>
      <c r="AJ4" s="8" t="str">
        <f t="shared" si="3"/>
        <v/>
      </c>
      <c r="AK4" s="8" t="str">
        <f t="shared" si="3"/>
        <v/>
      </c>
      <c r="AL4" s="8">
        <f t="shared" si="3"/>
        <v>0</v>
      </c>
      <c r="AM4" s="25">
        <f t="shared" si="3"/>
        <v>0</v>
      </c>
      <c r="AN4" s="19"/>
      <c r="AO4" s="19"/>
      <c r="AP4" s="101" t="s">
        <v>183</v>
      </c>
      <c r="AQ4" s="126" t="s">
        <v>24</v>
      </c>
      <c r="AR4" s="8">
        <f>IF(COUNTA(AR13)=0,"",AR13)</f>
        <v>0</v>
      </c>
      <c r="AS4" s="8" t="str">
        <f t="shared" ref="AS4:AW4" si="4">IF(COUNTA(AS13)=0,"",AS13)</f>
        <v/>
      </c>
      <c r="AT4" s="8" t="str">
        <f t="shared" si="4"/>
        <v/>
      </c>
      <c r="AU4" s="8" t="str">
        <f t="shared" si="4"/>
        <v/>
      </c>
      <c r="AV4" s="8">
        <f t="shared" si="4"/>
        <v>0</v>
      </c>
      <c r="AW4" s="25">
        <f t="shared" si="4"/>
        <v>0</v>
      </c>
      <c r="AX4" s="19"/>
      <c r="AY4" s="19"/>
      <c r="AZ4" s="101" t="s">
        <v>183</v>
      </c>
      <c r="BA4" s="126" t="s">
        <v>24</v>
      </c>
      <c r="BB4" s="8">
        <f>IF(COUNTA(BB13)=0,"",BB13)</f>
        <v>0</v>
      </c>
      <c r="BC4" s="8" t="str">
        <f t="shared" ref="BC4:BG4" si="5">IF(COUNTA(BC13)=0,"",BC13)</f>
        <v/>
      </c>
      <c r="BD4" s="8" t="str">
        <f t="shared" si="5"/>
        <v/>
      </c>
      <c r="BE4" s="8" t="str">
        <f t="shared" si="5"/>
        <v/>
      </c>
      <c r="BF4" s="8">
        <f t="shared" si="5"/>
        <v>0</v>
      </c>
      <c r="BG4" s="25">
        <f t="shared" si="5"/>
        <v>0</v>
      </c>
      <c r="BH4" s="19"/>
      <c r="BI4" s="19"/>
      <c r="BJ4" s="101" t="s">
        <v>183</v>
      </c>
      <c r="BK4" s="126" t="s">
        <v>24</v>
      </c>
      <c r="BL4" s="8">
        <f>IF(COUNTA(BL13)=0,"",BL13)</f>
        <v>0</v>
      </c>
      <c r="BM4" s="8" t="str">
        <f t="shared" ref="BM4:BQ4" si="6">IF(COUNTA(BM13)=0,"",BM13)</f>
        <v/>
      </c>
      <c r="BN4" s="8" t="str">
        <f t="shared" si="6"/>
        <v/>
      </c>
      <c r="BO4" s="8" t="str">
        <f t="shared" si="6"/>
        <v/>
      </c>
      <c r="BP4" s="8">
        <f t="shared" si="6"/>
        <v>0</v>
      </c>
      <c r="BQ4" s="25">
        <f t="shared" si="6"/>
        <v>0</v>
      </c>
      <c r="BR4" s="19"/>
      <c r="BS4" s="19"/>
      <c r="BT4" s="101" t="s">
        <v>183</v>
      </c>
      <c r="BU4" s="126" t="s">
        <v>24</v>
      </c>
      <c r="BV4" s="8">
        <f>IF(COUNTA(BV13)=0,"",BV13)</f>
        <v>0</v>
      </c>
      <c r="BW4" s="8" t="str">
        <f t="shared" ref="BW4:CA4" si="7">IF(COUNTA(BW13)=0,"",BW13)</f>
        <v/>
      </c>
      <c r="BX4" s="8" t="str">
        <f t="shared" si="7"/>
        <v/>
      </c>
      <c r="BY4" s="8" t="str">
        <f t="shared" si="7"/>
        <v/>
      </c>
      <c r="BZ4" s="8" t="str">
        <f t="shared" si="7"/>
        <v/>
      </c>
      <c r="CA4" s="25" t="str">
        <f t="shared" si="7"/>
        <v/>
      </c>
      <c r="CB4" s="19"/>
      <c r="CC4" s="19"/>
      <c r="CD4" s="101" t="s">
        <v>183</v>
      </c>
      <c r="CE4" s="126" t="s">
        <v>24</v>
      </c>
      <c r="CF4" s="8">
        <f>IF(COUNTA(CF13)=0,"",CF13)</f>
        <v>0</v>
      </c>
      <c r="CG4" s="8" t="str">
        <f t="shared" ref="CG4:CK4" si="8">IF(COUNTA(CG13)=0,"",CG13)</f>
        <v/>
      </c>
      <c r="CH4" s="8" t="str">
        <f t="shared" si="8"/>
        <v/>
      </c>
      <c r="CI4" s="8" t="str">
        <f t="shared" si="8"/>
        <v/>
      </c>
      <c r="CJ4" s="8">
        <f t="shared" si="8"/>
        <v>0</v>
      </c>
      <c r="CK4" s="25">
        <f t="shared" si="8"/>
        <v>0</v>
      </c>
      <c r="CL4" s="19"/>
      <c r="CM4" s="19"/>
      <c r="CN4" s="101" t="s">
        <v>183</v>
      </c>
      <c r="CO4" s="126" t="s">
        <v>24</v>
      </c>
      <c r="CP4" s="8">
        <f>IF(COUNTA(CP13)=0,"",CP13)</f>
        <v>0</v>
      </c>
      <c r="CQ4" s="8" t="str">
        <f t="shared" ref="CQ4:CU4" si="9">IF(COUNTA(CQ13)=0,"",CQ13)</f>
        <v/>
      </c>
      <c r="CR4" s="8" t="str">
        <f t="shared" si="9"/>
        <v/>
      </c>
      <c r="CS4" s="8" t="str">
        <f t="shared" si="9"/>
        <v/>
      </c>
      <c r="CT4" s="8">
        <f t="shared" si="9"/>
        <v>0</v>
      </c>
      <c r="CU4" s="25">
        <f t="shared" si="9"/>
        <v>0</v>
      </c>
      <c r="CV4" s="19"/>
      <c r="CW4" s="19"/>
      <c r="CX4" s="109"/>
      <c r="DH4" s="109"/>
      <c r="DR4" s="109"/>
      <c r="EB4" s="109"/>
      <c r="EL4" s="109"/>
      <c r="EV4" s="109"/>
      <c r="FF4" s="109"/>
      <c r="FP4" s="109"/>
      <c r="FZ4" s="109"/>
      <c r="GJ4" s="109"/>
      <c r="GT4" s="109"/>
      <c r="HD4" s="109"/>
      <c r="HN4" s="109"/>
      <c r="HX4" s="109"/>
      <c r="IH4" s="109"/>
    </row>
    <row xmlns:x14ac="http://schemas.microsoft.com/office/spreadsheetml/2009/9/ac" r="5" s="4" customFormat="true" x14ac:dyDescent="0.25">
      <c r="A5" s="364" t="str">
        <f ca="true">IF(ISBLANK('Data Summary'!A7),"",'Data Summary'!A7)</f>
        <v>ESP_2014_UIS</v>
      </c>
      <c r="B5" s="101"/>
      <c r="C5" s="126"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26"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26"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26"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1"/>
      <c r="AQ5" s="126" t="s">
        <v>0</v>
      </c>
      <c r="AR5" s="8">
        <f>IF((COUNTA(AR14:AR25)=0)+(COUNTA(AR13)=0),"",100-AR13-SUMPRODUCT(AQ14:AQ25,AR14:AR25))</f>
        <v>0</v>
      </c>
      <c r="AS5" s="8" t="str">
        <f>IF((COUNTA(AS14:AS25)=0)+(COUNTA(AS13)=0),"",100-AS13-SUMPRODUCT(AQ14:AQ25,AS14:AS25))</f>
        <v/>
      </c>
      <c r="AT5" s="8" t="str">
        <f>IF((COUNTA(AT14:AT25)=0)+(COUNTA(AT13)=0),"",100-AT13-SUMPRODUCT(AQ14:AQ25,AT14:AT25))</f>
        <v/>
      </c>
      <c r="AU5" s="8" t="str">
        <f>IF((COUNTA(AU14:AU25)=0)+(COUNTA(AU13)=0),"",100-AU13-SUMPRODUCT(AQ14:AQ25,AU14:AU25))</f>
        <v/>
      </c>
      <c r="AV5" s="8">
        <f>IF((COUNTA(AV14:AV25)=0)+(COUNTA(AV13)=0),"",100-AV13-SUMPRODUCT(AQ14:AQ25,AV14:AV25))</f>
        <v>0</v>
      </c>
      <c r="AW5" s="25">
        <f>IF((COUNTA(AW14:AW25)=0)+(COUNTA(AW13)=0),"",100-AW13-SUMPRODUCT(AQ14:AQ25,AW14:AW25))</f>
        <v>0</v>
      </c>
      <c r="AX5" s="19"/>
      <c r="AY5" s="19"/>
      <c r="AZ5" s="101"/>
      <c r="BA5" s="126" t="s">
        <v>0</v>
      </c>
      <c r="BB5" s="8">
        <f>IF((COUNTA(BB14:BB25)=0)+(COUNTA(BB13)=0),"",100-BB13-SUMPRODUCT(BA14:BA25,BB14:BB25))</f>
        <v>0</v>
      </c>
      <c r="BC5" s="8" t="str">
        <f>IF((COUNTA(BC14:BC25)=0)+(COUNTA(BC13)=0),"",100-BC13-SUMPRODUCT(BA14:BA25,BC14:BC25))</f>
        <v/>
      </c>
      <c r="BD5" s="8" t="str">
        <f>IF((COUNTA(BD14:BD25)=0)+(COUNTA(BD13)=0),"",100-BD13-SUMPRODUCT(BA14:BA25,BD14:BD25))</f>
        <v/>
      </c>
      <c r="BE5" s="8" t="str">
        <f>IF((COUNTA(BE14:BE25)=0)+(COUNTA(BE13)=0),"",100-BE13-SUMPRODUCT(BA14:BA25,BE14:BE25))</f>
        <v/>
      </c>
      <c r="BF5" s="8">
        <f>IF((COUNTA(BF14:BF25)=0)+(COUNTA(BF13)=0),"",100-BF13-SUMPRODUCT(BA14:BA25,BF14:BF25))</f>
        <v>0</v>
      </c>
      <c r="BG5" s="25">
        <f>IF((COUNTA(BG14:BG25)=0)+(COUNTA(BG13)=0),"",100-BG13-SUMPRODUCT(BA14:BA25,BG14:BG25))</f>
        <v>0</v>
      </c>
      <c r="BH5" s="19"/>
      <c r="BI5" s="19"/>
      <c r="BJ5" s="101"/>
      <c r="BK5" s="126" t="s">
        <v>0</v>
      </c>
      <c r="BL5" s="8">
        <f>IF((COUNTA(BL14:BL25)=0)+(COUNTA(BL13)=0),"",100-BL13-SUMPRODUCT(BK14:BK25,BL14:BL25))</f>
        <v>0</v>
      </c>
      <c r="BM5" s="8" t="str">
        <f>IF((COUNTA(BM14:BM25)=0)+(COUNTA(BM13)=0),"",100-BM13-SUMPRODUCT(BK14:BK25,BM14:BM25))</f>
        <v/>
      </c>
      <c r="BN5" s="8" t="str">
        <f>IF((COUNTA(BN14:BN25)=0)+(COUNTA(BN13)=0),"",100-BN13-SUMPRODUCT(BK14:BK25,BN14:BN25))</f>
        <v/>
      </c>
      <c r="BO5" s="8" t="str">
        <f>IF((COUNTA(BO14:BO25)=0)+(COUNTA(BO13)=0),"",100-BO13-SUMPRODUCT(BK14:BK25,BO14:BO25))</f>
        <v/>
      </c>
      <c r="BP5" s="8">
        <f>IF((COUNTA(BP14:BP25)=0)+(COUNTA(BP13)=0),"",100-BP13-SUMPRODUCT(BK14:BK25,BP14:BP25))</f>
        <v>0</v>
      </c>
      <c r="BQ5" s="25">
        <f>IF((COUNTA(BQ14:BQ25)=0)+(COUNTA(BQ13)=0),"",100-BQ13-SUMPRODUCT(BK14:BK25,BQ14:BQ25))</f>
        <v>0</v>
      </c>
      <c r="BR5" s="19"/>
      <c r="BS5" s="19"/>
      <c r="BT5" s="101"/>
      <c r="BU5" s="126" t="s">
        <v>0</v>
      </c>
      <c r="BV5" s="8">
        <f>IF((COUNTA(BV14:BV25)=0)+(COUNTA(BV13)=0),"",100-BV13-SUMPRODUCT(BU14:BU25,BV14:BV25))</f>
        <v>0</v>
      </c>
      <c r="BW5" s="8" t="str">
        <f>IF((COUNTA(BW14:BW25)=0)+(COUNTA(BW13)=0),"",100-BW13-SUMPRODUCT(BU14:BU25,BW14:BW25))</f>
        <v/>
      </c>
      <c r="BX5" s="8" t="str">
        <f>IF((COUNTA(BX14:BX25)=0)+(COUNTA(BX13)=0),"",100-BX13-SUMPRODUCT(BU14:BU25,BX14:BX25))</f>
        <v/>
      </c>
      <c r="BY5" s="8" t="str">
        <f>IF((COUNTA(BY14:BY25)=0)+(COUNTA(BY13)=0),"",100-BY13-SUMPRODUCT(BU14:BU25,BY14:BY25))</f>
        <v/>
      </c>
      <c r="BZ5" s="8" t="str">
        <f>IF((COUNTA(BZ14:BZ25)=0)+(COUNTA(BZ13)=0),"",100-BZ13-SUMPRODUCT(BU14:BU25,BZ14:BZ25))</f>
        <v/>
      </c>
      <c r="CA5" s="25" t="str">
        <f>IF((COUNTA(CA14:CA25)=0)+(COUNTA(CA13)=0),"",100-CA13-SUMPRODUCT(BU14:BU25,CA14:CA25))</f>
        <v/>
      </c>
      <c r="CB5" s="19"/>
      <c r="CC5" s="19"/>
      <c r="CD5" s="101"/>
      <c r="CE5" s="126" t="s">
        <v>0</v>
      </c>
      <c r="CF5" s="8">
        <f>IF((COUNTA(CF14:CF25)=0)+(COUNTA(CF13)=0),"",100-CF13-SUMPRODUCT(CE14:CE25,CF14:CF25))</f>
        <v>0</v>
      </c>
      <c r="CG5" s="8" t="str">
        <f>IF((COUNTA(CG14:CG25)=0)+(COUNTA(CG13)=0),"",100-CG13-SUMPRODUCT(CE14:CE25,CG14:CG25))</f>
        <v/>
      </c>
      <c r="CH5" s="8" t="str">
        <f>IF((COUNTA(CH14:CH25)=0)+(COUNTA(CH13)=0),"",100-CH13-SUMPRODUCT(CE14:CE25,CH14:CH25))</f>
        <v/>
      </c>
      <c r="CI5" s="8" t="str">
        <f>IF((COUNTA(CI14:CI25)=0)+(COUNTA(CI13)=0),"",100-CI13-SUMPRODUCT(CE14:CE25,CI14:CI25))</f>
        <v/>
      </c>
      <c r="CJ5" s="8">
        <f>IF((COUNTA(CJ14:CJ25)=0)+(COUNTA(CJ13)=0),"",100-CJ13-SUMPRODUCT(CE14:CE25,CJ14:CJ25))</f>
        <v>0</v>
      </c>
      <c r="CK5" s="25">
        <f>IF((COUNTA(CK14:CK25)=0)+(COUNTA(CK13)=0),"",100-CK13-SUMPRODUCT(CE14:CE25,CK14:CK25))</f>
        <v>0</v>
      </c>
      <c r="CL5" s="19"/>
      <c r="CM5" s="19"/>
      <c r="CN5" s="101"/>
      <c r="CO5" s="126" t="s">
        <v>0</v>
      </c>
      <c r="CP5" s="8">
        <f>IF((COUNTA(CP14:CP25)=0)+(COUNTA(CP13)=0),"",100-CP13-SUMPRODUCT(CO14:CO25,CP14:CP25))</f>
        <v>0</v>
      </c>
      <c r="CQ5" s="8" t="str">
        <f>IF((COUNTA(CQ14:CQ25)=0)+(COUNTA(CQ13)=0),"",100-CQ13-SUMPRODUCT(CO14:CO25,CQ14:CQ25))</f>
        <v/>
      </c>
      <c r="CR5" s="8" t="str">
        <f>IF((COUNTA(CR14:CR25)=0)+(COUNTA(CR13)=0),"",100-CR13-SUMPRODUCT(CO14:CO25,CR14:CR25))</f>
        <v/>
      </c>
      <c r="CS5" s="8" t="str">
        <f>IF((COUNTA(CS14:CS25)=0)+(COUNTA(CS13)=0),"",100-CS13-SUMPRODUCT(CO14:CO25,CS14:CS25))</f>
        <v/>
      </c>
      <c r="CT5" s="8">
        <f>IF((COUNTA(CT14:CT25)=0)+(COUNTA(CT13)=0),"",100-CT13-SUMPRODUCT(CO14:CO25,CT14:CT25))</f>
        <v>0</v>
      </c>
      <c r="CU5" s="25">
        <f>IF((COUNTA(CU14:CU25)=0)+(COUNTA(CU13)=0),"",100-CU13-SUMPRODUCT(CO14:CO25,CU14:CU25))</f>
        <v>0</v>
      </c>
      <c r="CV5" s="19"/>
      <c r="CW5" s="19"/>
      <c r="CX5" s="109"/>
      <c r="DH5" s="109"/>
      <c r="DR5" s="109"/>
      <c r="EB5" s="109"/>
      <c r="EL5" s="109"/>
      <c r="EV5" s="109"/>
      <c r="FF5" s="109"/>
      <c r="FP5" s="109"/>
      <c r="FZ5" s="109"/>
      <c r="GJ5" s="109"/>
      <c r="GT5" s="109"/>
      <c r="HD5" s="109"/>
      <c r="HN5" s="109"/>
      <c r="HX5" s="109"/>
      <c r="IH5" s="109"/>
    </row>
    <row xmlns:x14ac="http://schemas.microsoft.com/office/spreadsheetml/2009/9/ac" r="6" s="4" customFormat="true" x14ac:dyDescent="0.25">
      <c r="A6" s="364" t="str">
        <f ca="true">IF(ISBLANK('Data Summary'!A8),"",'Data Summary'!A8)</f>
        <v>ESP_2015_UIS</v>
      </c>
      <c r="B6" s="101" t="s">
        <v>183</v>
      </c>
      <c r="C6" s="126"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183</v>
      </c>
      <c r="M6" s="126"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183</v>
      </c>
      <c r="W6" s="126"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183</v>
      </c>
      <c r="AG6" s="126"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1" t="s">
        <v>183</v>
      </c>
      <c r="AQ6" s="126" t="s">
        <v>19</v>
      </c>
      <c r="AR6" s="8">
        <f>IF(COUNTA(AR14:AR25)=0,"",SUMPRODUCT(AR14:AR25,AQ14:AQ25))</f>
        <v>100</v>
      </c>
      <c r="AS6" s="8" t="str">
        <f>IF(COUNTA(AS14:AS25)=0,"",SUMPRODUCT(AS14:AS25,AQ14:AQ25))</f>
        <v/>
      </c>
      <c r="AT6" s="8" t="str">
        <f>IF(COUNTA(AT14:AT25)=0,"",SUMPRODUCT(AT14:AT25,AQ14:AQ25))</f>
        <v/>
      </c>
      <c r="AU6" s="8" t="str">
        <f>IF(COUNTA(AU14:AU25)=0,"",SUMPRODUCT(AU14:AU25,AQ14:AQ25))</f>
        <v/>
      </c>
      <c r="AV6" s="8">
        <f>IF(COUNTA(AV14:AV25)=0,"",SUMPRODUCT(AV14:AV25,AQ14:AQ25))</f>
        <v>100</v>
      </c>
      <c r="AW6" s="25">
        <f>IF(COUNTA(AW14:AW25)=0,"",SUMPRODUCT(AW14:AW25,AQ14:AQ25))</f>
        <v>100</v>
      </c>
      <c r="AX6" s="19"/>
      <c r="AY6" s="19"/>
      <c r="AZ6" s="101" t="s">
        <v>183</v>
      </c>
      <c r="BA6" s="126" t="s">
        <v>19</v>
      </c>
      <c r="BB6" s="8">
        <f>IF(COUNTA(BB14:BB25)=0,"",SUMPRODUCT(BB14:BB25,BA14:BA25))</f>
        <v>100</v>
      </c>
      <c r="BC6" s="8" t="str">
        <f>IF(COUNTA(BC14:BC25)=0,"",SUMPRODUCT(BC14:BC25,BA14:BA25))</f>
        <v/>
      </c>
      <c r="BD6" s="8" t="str">
        <f>IF(COUNTA(BD14:BD25)=0,"",SUMPRODUCT(BD14:BD25,BA14:BA25))</f>
        <v/>
      </c>
      <c r="BE6" s="8" t="str">
        <f>IF(COUNTA(BE14:BE25)=0,"",SUMPRODUCT(BE14:BE25,BA14:BA25))</f>
        <v/>
      </c>
      <c r="BF6" s="8">
        <f>IF(COUNTA(BF14:BF25)=0,"",SUMPRODUCT(BF14:BF25,BA14:BA25))</f>
        <v>100</v>
      </c>
      <c r="BG6" s="25">
        <f>IF(COUNTA(BG14:BG25)=0,"",SUMPRODUCT(BG14:BG25,BA14:BA25))</f>
        <v>100</v>
      </c>
      <c r="BH6" s="19"/>
      <c r="BI6" s="19"/>
      <c r="BJ6" s="101" t="s">
        <v>183</v>
      </c>
      <c r="BK6" s="126" t="s">
        <v>19</v>
      </c>
      <c r="BL6" s="8">
        <f>IF(COUNTA(BL14:BL25)=0,"",SUMPRODUCT(BL14:BL25,BK14:BK25))</f>
        <v>100</v>
      </c>
      <c r="BM6" s="8" t="str">
        <f>IF(COUNTA(BM14:BM25)=0,"",SUMPRODUCT(BM14:BM25,BK14:BK25))</f>
        <v/>
      </c>
      <c r="BN6" s="8" t="str">
        <f>IF(COUNTA(BN14:BN25)=0,"",SUMPRODUCT(BN14:BN25,BK14:BK25))</f>
        <v/>
      </c>
      <c r="BO6" s="8" t="str">
        <f>IF(COUNTA(BO14:BO25)=0,"",SUMPRODUCT(BO14:BO25,BK14:BK25))</f>
        <v/>
      </c>
      <c r="BP6" s="8">
        <f>IF(COUNTA(BP14:BP25)=0,"",SUMPRODUCT(BP14:BP25,BK14:BK25))</f>
        <v>100</v>
      </c>
      <c r="BQ6" s="25">
        <f>IF(COUNTA(BQ14:BQ25)=0,"",SUMPRODUCT(BQ14:BQ25,BK14:BK25))</f>
        <v>100</v>
      </c>
      <c r="BR6" s="19"/>
      <c r="BS6" s="19"/>
      <c r="BT6" s="101" t="s">
        <v>183</v>
      </c>
      <c r="BU6" s="126" t="s">
        <v>19</v>
      </c>
      <c r="BV6" s="8">
        <f>IF(COUNTA(BV14:BV25)=0,"",SUMPRODUCT(BV14:BV25,BU14:BU25))</f>
        <v>100</v>
      </c>
      <c r="BW6" s="8" t="str">
        <f>IF(COUNTA(BW14:BW25)=0,"",SUMPRODUCT(BW14:BW25,BU14:BU25))</f>
        <v/>
      </c>
      <c r="BX6" s="8" t="str">
        <f>IF(COUNTA(BX14:BX25)=0,"",SUMPRODUCT(BX14:BX25,BU14:BU25))</f>
        <v/>
      </c>
      <c r="BY6" s="8" t="str">
        <f>IF(COUNTA(BY14:BY25)=0,"",SUMPRODUCT(BY14:BY25,BU14:BU25))</f>
        <v/>
      </c>
      <c r="BZ6" s="8" t="str">
        <f>IF(COUNTA(BZ14:BZ25)=0,"",SUMPRODUCT(BZ14:BZ25,BU14:BU25))</f>
        <v/>
      </c>
      <c r="CA6" s="25" t="str">
        <f>IF(COUNTA(CA14:CA25)=0,"",SUMPRODUCT(CA14:CA25,BU14:BU25))</f>
        <v/>
      </c>
      <c r="CB6" s="19"/>
      <c r="CC6" s="19"/>
      <c r="CD6" s="101" t="s">
        <v>183</v>
      </c>
      <c r="CE6" s="126" t="s">
        <v>19</v>
      </c>
      <c r="CF6" s="8">
        <f>IF(COUNTA(CF14:CF25)=0,"",SUMPRODUCT(CF14:CF25,CE14:CE25))</f>
        <v>100</v>
      </c>
      <c r="CG6" s="8" t="str">
        <f>IF(COUNTA(CG14:CG25)=0,"",SUMPRODUCT(CG14:CG25,CE14:CE25))</f>
        <v/>
      </c>
      <c r="CH6" s="8" t="str">
        <f>IF(COUNTA(CH14:CH25)=0,"",SUMPRODUCT(CH14:CH25,CE14:CE25))</f>
        <v/>
      </c>
      <c r="CI6" s="8" t="str">
        <f>IF(COUNTA(CI14:CI25)=0,"",SUMPRODUCT(CI14:CI25,CE14:CE25))</f>
        <v/>
      </c>
      <c r="CJ6" s="8">
        <f>IF(COUNTA(CJ14:CJ25)=0,"",SUMPRODUCT(CJ14:CJ25,CE14:CE25))</f>
        <v>100</v>
      </c>
      <c r="CK6" s="25">
        <f>IF(COUNTA(CK14:CK25)=0,"",SUMPRODUCT(CK14:CK25,CE14:CE25))</f>
        <v>100</v>
      </c>
      <c r="CL6" s="19"/>
      <c r="CM6" s="19"/>
      <c r="CN6" s="101" t="s">
        <v>183</v>
      </c>
      <c r="CO6" s="126" t="s">
        <v>19</v>
      </c>
      <c r="CP6" s="8">
        <f>IF(COUNTA(CP14:CP25)=0,"",SUMPRODUCT(CP14:CP25,CO14:CO25))</f>
        <v>100</v>
      </c>
      <c r="CQ6" s="8" t="str">
        <f>IF(COUNTA(CQ14:CQ25)=0,"",SUMPRODUCT(CQ14:CQ25,CO14:CO25))</f>
        <v/>
      </c>
      <c r="CR6" s="8" t="str">
        <f>IF(COUNTA(CR14:CR25)=0,"",SUMPRODUCT(CR14:CR25,CO14:CO25))</f>
        <v/>
      </c>
      <c r="CS6" s="8" t="str">
        <f>IF(COUNTA(CS14:CS25)=0,"",SUMPRODUCT(CS14:CS25,CO14:CO25))</f>
        <v/>
      </c>
      <c r="CT6" s="8">
        <f>IF(COUNTA(CT14:CT25)=0,"",SUMPRODUCT(CT14:CT25,CO14:CO25))</f>
        <v>100</v>
      </c>
      <c r="CU6" s="25">
        <f>IF(COUNTA(CU14:CU25)=0,"",SUMPRODUCT(CU14:CU25,CO14:CO25))</f>
        <v>100</v>
      </c>
      <c r="CV6" s="19"/>
      <c r="CW6" s="19"/>
      <c r="CX6" s="109"/>
      <c r="DH6" s="109"/>
      <c r="DR6" s="109"/>
      <c r="EB6" s="109"/>
      <c r="EL6" s="109"/>
      <c r="EV6" s="109"/>
      <c r="FF6" s="109"/>
      <c r="FP6" s="109"/>
      <c r="FZ6" s="109"/>
      <c r="GJ6" s="109"/>
      <c r="GT6" s="109"/>
      <c r="HD6" s="109"/>
      <c r="HN6" s="109"/>
      <c r="HX6" s="109"/>
      <c r="IH6" s="109"/>
    </row>
    <row xmlns:x14ac="http://schemas.microsoft.com/office/spreadsheetml/2009/9/ac" r="7" s="4" customFormat="true" x14ac:dyDescent="0.25">
      <c r="A7" s="364" t="str">
        <f ca="true">IF(ISBLANK('Data Summary'!A9),"",'Data Summary'!A9)</f>
        <v>ESP_2016_UIS</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1"/>
      <c r="AQ7" s="127" t="s">
        <v>38</v>
      </c>
      <c r="AR7" s="7"/>
      <c r="AS7" s="7"/>
      <c r="AT7" s="7"/>
      <c r="AU7" s="7"/>
      <c r="AV7" s="7"/>
      <c r="AW7" s="25"/>
      <c r="AX7" s="19"/>
      <c r="AY7" s="19"/>
      <c r="AZ7" s="101"/>
      <c r="BA7" s="127" t="s">
        <v>38</v>
      </c>
      <c r="BB7" s="7"/>
      <c r="BC7" s="7"/>
      <c r="BD7" s="7"/>
      <c r="BE7" s="7"/>
      <c r="BF7" s="7"/>
      <c r="BG7" s="25"/>
      <c r="BH7" s="19"/>
      <c r="BI7" s="19"/>
      <c r="BJ7" s="101"/>
      <c r="BK7" s="127" t="s">
        <v>38</v>
      </c>
      <c r="BL7" s="7"/>
      <c r="BM7" s="7"/>
      <c r="BN7" s="7"/>
      <c r="BO7" s="7"/>
      <c r="BP7" s="7"/>
      <c r="BQ7" s="25"/>
      <c r="BR7" s="19"/>
      <c r="BS7" s="19"/>
      <c r="BT7" s="101"/>
      <c r="BU7" s="127" t="s">
        <v>38</v>
      </c>
      <c r="BV7" s="7"/>
      <c r="BW7" s="7"/>
      <c r="BX7" s="7"/>
      <c r="BY7" s="7"/>
      <c r="BZ7" s="7"/>
      <c r="CA7" s="25"/>
      <c r="CB7" s="19"/>
      <c r="CC7" s="19"/>
      <c r="CD7" s="101"/>
      <c r="CE7" s="127" t="s">
        <v>38</v>
      </c>
      <c r="CF7" s="7"/>
      <c r="CG7" s="7"/>
      <c r="CH7" s="7"/>
      <c r="CI7" s="7"/>
      <c r="CJ7" s="7"/>
      <c r="CK7" s="25"/>
      <c r="CL7" s="19"/>
      <c r="CM7" s="19"/>
      <c r="CN7" s="101"/>
      <c r="CO7" s="127" t="s">
        <v>38</v>
      </c>
      <c r="CP7" s="7"/>
      <c r="CQ7" s="7"/>
      <c r="CR7" s="7"/>
      <c r="CS7" s="7"/>
      <c r="CT7" s="7"/>
      <c r="CU7" s="25"/>
      <c r="CV7" s="19"/>
      <c r="CW7" s="19"/>
      <c r="CX7" s="109"/>
      <c r="DH7" s="109"/>
      <c r="DR7" s="109"/>
      <c r="EB7" s="109"/>
      <c r="EL7" s="109"/>
      <c r="EV7" s="109"/>
      <c r="FF7" s="109"/>
      <c r="FP7" s="109"/>
      <c r="FZ7" s="109"/>
      <c r="GJ7" s="109"/>
      <c r="GT7" s="109"/>
      <c r="HD7" s="109"/>
      <c r="HN7" s="109"/>
      <c r="HX7" s="109"/>
      <c r="IH7" s="109"/>
    </row>
    <row xmlns:x14ac="http://schemas.microsoft.com/office/spreadsheetml/2009/9/ac" r="8" s="4" customFormat="true" ht="15.6" customHeight="true" x14ac:dyDescent="0.25">
      <c r="A8" s="364" t="str">
        <f ca="true">IF(ISBLANK('Data Summary'!A10),"",'Data Summary'!A10)</f>
        <v>ESP_2017_UIS</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1"/>
      <c r="AQ8" s="127" t="s">
        <v>106</v>
      </c>
      <c r="AR8" s="8"/>
      <c r="AS8" s="8"/>
      <c r="AT8" s="8"/>
      <c r="AU8" s="8"/>
      <c r="AV8" s="8"/>
      <c r="AW8" s="25"/>
      <c r="AX8" s="19"/>
      <c r="AY8" s="19"/>
      <c r="AZ8" s="101"/>
      <c r="BA8" s="127" t="s">
        <v>106</v>
      </c>
      <c r="BB8" s="8"/>
      <c r="BC8" s="8"/>
      <c r="BD8" s="8"/>
      <c r="BE8" s="8"/>
      <c r="BF8" s="8"/>
      <c r="BG8" s="25"/>
      <c r="BH8" s="19"/>
      <c r="BI8" s="19"/>
      <c r="BJ8" s="101"/>
      <c r="BK8" s="127" t="s">
        <v>106</v>
      </c>
      <c r="BL8" s="8"/>
      <c r="BM8" s="8"/>
      <c r="BN8" s="8"/>
      <c r="BO8" s="8"/>
      <c r="BP8" s="8"/>
      <c r="BQ8" s="25"/>
      <c r="BR8" s="19"/>
      <c r="BS8" s="19"/>
      <c r="BT8" s="101"/>
      <c r="BU8" s="127" t="s">
        <v>106</v>
      </c>
      <c r="BV8" s="8"/>
      <c r="BW8" s="8"/>
      <c r="BX8" s="8"/>
      <c r="BY8" s="8"/>
      <c r="BZ8" s="8"/>
      <c r="CA8" s="25"/>
      <c r="CB8" s="19"/>
      <c r="CC8" s="19"/>
      <c r="CD8" s="101"/>
      <c r="CE8" s="127" t="s">
        <v>106</v>
      </c>
      <c r="CF8" s="8"/>
      <c r="CG8" s="8"/>
      <c r="CH8" s="8"/>
      <c r="CI8" s="8"/>
      <c r="CJ8" s="8"/>
      <c r="CK8" s="25"/>
      <c r="CL8" s="19"/>
      <c r="CM8" s="19"/>
      <c r="CN8" s="101"/>
      <c r="CO8" s="127" t="s">
        <v>106</v>
      </c>
      <c r="CP8" s="8"/>
      <c r="CQ8" s="8"/>
      <c r="CR8" s="8"/>
      <c r="CS8" s="8"/>
      <c r="CT8" s="8"/>
      <c r="CU8" s="25"/>
      <c r="CV8" s="19"/>
      <c r="CW8" s="19"/>
      <c r="CX8" s="109"/>
      <c r="DH8" s="109"/>
      <c r="DR8" s="109"/>
      <c r="EB8" s="109"/>
      <c r="EL8" s="109"/>
      <c r="EV8" s="109"/>
      <c r="FF8" s="109"/>
      <c r="FP8" s="109"/>
      <c r="FZ8" s="109"/>
      <c r="GJ8" s="109"/>
      <c r="GT8" s="109"/>
      <c r="HD8" s="109"/>
      <c r="HN8" s="109"/>
      <c r="HX8" s="109"/>
      <c r="IH8" s="109"/>
    </row>
    <row xmlns:x14ac="http://schemas.microsoft.com/office/spreadsheetml/2009/9/ac" r="9" s="4" customFormat="true" x14ac:dyDescent="0.25">
      <c r="A9" s="364" t="str">
        <f ca="true">IF(ISBLANK('Data Summary'!A11),"",'Data Summary'!A11)</f>
        <v>ESP_2018_UIS</v>
      </c>
      <c r="B9" s="101" t="s">
        <v>177</v>
      </c>
      <c r="C9" s="126" t="s">
        <v>168</v>
      </c>
      <c r="D9" s="7">
        <v>100</v>
      </c>
      <c r="E9" s="128"/>
      <c r="F9" s="128"/>
      <c r="G9" s="128"/>
      <c r="H9" s="128">
        <v>100</v>
      </c>
      <c r="I9" s="21">
        <v>100</v>
      </c>
      <c r="J9" s="19"/>
      <c r="K9" s="19"/>
      <c r="L9" s="101" t="s">
        <v>177</v>
      </c>
      <c r="M9" s="126" t="s">
        <v>168</v>
      </c>
      <c r="N9" s="7">
        <v>100</v>
      </c>
      <c r="O9" s="128"/>
      <c r="P9" s="128"/>
      <c r="Q9" s="128"/>
      <c r="R9" s="128">
        <v>100</v>
      </c>
      <c r="S9" s="21">
        <v>100</v>
      </c>
      <c r="T9" s="19"/>
      <c r="U9" s="19"/>
      <c r="V9" s="101" t="s">
        <v>177</v>
      </c>
      <c r="W9" s="126" t="s">
        <v>168</v>
      </c>
      <c r="X9" s="7">
        <v>100</v>
      </c>
      <c r="Y9" s="128"/>
      <c r="Z9" s="128"/>
      <c r="AA9" s="128"/>
      <c r="AB9" s="128">
        <v>100</v>
      </c>
      <c r="AC9" s="21">
        <v>100</v>
      </c>
      <c r="AD9" s="19"/>
      <c r="AE9" s="19"/>
      <c r="AF9" s="101" t="s">
        <v>177</v>
      </c>
      <c r="AG9" s="126" t="s">
        <v>168</v>
      </c>
      <c r="AH9" s="7">
        <v>100</v>
      </c>
      <c r="AI9" s="128"/>
      <c r="AJ9" s="128"/>
      <c r="AK9" s="128"/>
      <c r="AL9" s="128">
        <v>100</v>
      </c>
      <c r="AM9" s="21">
        <v>100</v>
      </c>
      <c r="AN9" s="19"/>
      <c r="AO9" s="19"/>
      <c r="AP9" s="101" t="s">
        <v>177</v>
      </c>
      <c r="AQ9" s="126" t="s">
        <v>168</v>
      </c>
      <c r="AR9" s="7">
        <v>100</v>
      </c>
      <c r="AS9" s="128"/>
      <c r="AT9" s="128"/>
      <c r="AU9" s="128"/>
      <c r="AV9" s="128">
        <v>100</v>
      </c>
      <c r="AW9" s="21">
        <v>100</v>
      </c>
      <c r="AX9" s="19"/>
      <c r="AY9" s="19"/>
      <c r="AZ9" s="101" t="s">
        <v>177</v>
      </c>
      <c r="BA9" s="126" t="s">
        <v>168</v>
      </c>
      <c r="BB9" s="7">
        <v>100</v>
      </c>
      <c r="BC9" s="128"/>
      <c r="BD9" s="128"/>
      <c r="BE9" s="128"/>
      <c r="BF9" s="128">
        <v>100</v>
      </c>
      <c r="BG9" s="21">
        <v>100</v>
      </c>
      <c r="BH9" s="19"/>
      <c r="BI9" s="19"/>
      <c r="BJ9" s="101" t="s">
        <v>177</v>
      </c>
      <c r="BK9" s="126" t="s">
        <v>168</v>
      </c>
      <c r="BL9" s="7">
        <v>100</v>
      </c>
      <c r="BM9" s="128"/>
      <c r="BN9" s="128"/>
      <c r="BO9" s="128"/>
      <c r="BP9" s="128">
        <v>100</v>
      </c>
      <c r="BQ9" s="21">
        <v>100</v>
      </c>
      <c r="BR9" s="19"/>
      <c r="BS9" s="19"/>
      <c r="BT9" s="101" t="s">
        <v>177</v>
      </c>
      <c r="BU9" s="126" t="s">
        <v>168</v>
      </c>
      <c r="BV9" s="7">
        <v>100</v>
      </c>
      <c r="BW9" s="128"/>
      <c r="BX9" s="128"/>
      <c r="BY9" s="128"/>
      <c r="BZ9" s="128"/>
      <c r="CA9" s="21"/>
      <c r="CB9" s="19"/>
      <c r="CC9" s="19"/>
      <c r="CD9" s="101" t="s">
        <v>177</v>
      </c>
      <c r="CE9" s="126" t="s">
        <v>168</v>
      </c>
      <c r="CF9" s="7">
        <v>100</v>
      </c>
      <c r="CG9" s="128"/>
      <c r="CH9" s="128"/>
      <c r="CI9" s="128"/>
      <c r="CJ9" s="128">
        <v>100</v>
      </c>
      <c r="CK9" s="21">
        <v>100</v>
      </c>
      <c r="CL9" s="19"/>
      <c r="CM9" s="19"/>
      <c r="CN9" s="101" t="s">
        <v>177</v>
      </c>
      <c r="CO9" s="126" t="s">
        <v>168</v>
      </c>
      <c r="CP9" s="7">
        <v>100</v>
      </c>
      <c r="CQ9" s="128"/>
      <c r="CR9" s="128"/>
      <c r="CS9" s="128"/>
      <c r="CT9" s="128">
        <v>100</v>
      </c>
      <c r="CU9" s="21">
        <v>100</v>
      </c>
      <c r="CV9" s="19"/>
      <c r="CW9" s="19"/>
      <c r="CX9" s="109"/>
      <c r="DH9" s="109"/>
      <c r="DR9" s="109"/>
      <c r="EB9" s="109"/>
      <c r="EL9" s="109"/>
      <c r="EV9" s="109"/>
      <c r="FF9" s="109"/>
      <c r="FP9" s="109"/>
      <c r="FZ9" s="109"/>
      <c r="GJ9" s="109"/>
      <c r="GT9" s="109"/>
      <c r="HD9" s="109"/>
      <c r="HN9" s="109"/>
      <c r="HX9" s="109"/>
      <c r="IH9" s="109"/>
    </row>
    <row xmlns:x14ac="http://schemas.microsoft.com/office/spreadsheetml/2009/9/ac" r="10" s="4" customFormat="true" ht="15.6" customHeight="true" x14ac:dyDescent="0.25">
      <c r="A10" s="364" t="str">
        <f ca="true">IF(ISBLANK('Data Summary'!A12),"",'Data Summary'!A12)</f>
        <v>ESP_2019_UIS</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1"/>
      <c r="AQ10" s="126" t="s">
        <v>107</v>
      </c>
      <c r="AR10" s="129"/>
      <c r="AS10" s="128"/>
      <c r="AT10" s="128"/>
      <c r="AU10" s="128"/>
      <c r="AV10" s="128"/>
      <c r="AW10" s="21"/>
      <c r="AX10" s="19"/>
      <c r="AY10" s="19"/>
      <c r="AZ10" s="101"/>
      <c r="BA10" s="126" t="s">
        <v>107</v>
      </c>
      <c r="BB10" s="129"/>
      <c r="BC10" s="128"/>
      <c r="BD10" s="128"/>
      <c r="BE10" s="128"/>
      <c r="BF10" s="128"/>
      <c r="BG10" s="21"/>
      <c r="BH10" s="19"/>
      <c r="BI10" s="19"/>
      <c r="BJ10" s="101"/>
      <c r="BK10" s="126" t="s">
        <v>107</v>
      </c>
      <c r="BL10" s="129"/>
      <c r="BM10" s="128"/>
      <c r="BN10" s="128"/>
      <c r="BO10" s="128"/>
      <c r="BP10" s="128"/>
      <c r="BQ10" s="21"/>
      <c r="BR10" s="19"/>
      <c r="BS10" s="19"/>
      <c r="BT10" s="101"/>
      <c r="BU10" s="126" t="s">
        <v>107</v>
      </c>
      <c r="BV10" s="129"/>
      <c r="BW10" s="128"/>
      <c r="BX10" s="128"/>
      <c r="BY10" s="128"/>
      <c r="BZ10" s="128"/>
      <c r="CA10" s="21"/>
      <c r="CB10" s="19"/>
      <c r="CC10" s="19"/>
      <c r="CD10" s="101"/>
      <c r="CE10" s="126" t="s">
        <v>107</v>
      </c>
      <c r="CF10" s="129"/>
      <c r="CG10" s="128"/>
      <c r="CH10" s="128"/>
      <c r="CI10" s="128"/>
      <c r="CJ10" s="128"/>
      <c r="CK10" s="21"/>
      <c r="CL10" s="19"/>
      <c r="CM10" s="19"/>
      <c r="CN10" s="101"/>
      <c r="CO10" s="126" t="s">
        <v>107</v>
      </c>
      <c r="CP10" s="129"/>
      <c r="CQ10" s="128"/>
      <c r="CR10" s="128"/>
      <c r="CS10" s="128"/>
      <c r="CT10" s="128"/>
      <c r="CU10" s="21"/>
      <c r="CV10" s="19"/>
      <c r="CW10" s="19"/>
      <c r="CX10" s="109"/>
      <c r="DH10" s="109"/>
      <c r="DR10" s="109"/>
      <c r="EB10" s="109"/>
      <c r="EL10" s="109"/>
      <c r="EV10" s="109"/>
      <c r="FF10" s="109"/>
      <c r="FP10" s="109"/>
      <c r="FZ10" s="109"/>
      <c r="GJ10" s="109"/>
      <c r="GT10" s="109"/>
      <c r="HD10" s="109"/>
      <c r="HN10" s="109"/>
      <c r="HX10" s="109"/>
      <c r="IH10" s="109"/>
    </row>
    <row xmlns:x14ac="http://schemas.microsoft.com/office/spreadsheetml/2009/9/ac" r="11" s="4" customFormat="true" ht="15.6" customHeight="true" x14ac:dyDescent="0.25">
      <c r="A11" s="364" t="str">
        <f ca="true">IF(ISBLANK('Data Summary'!A13),"",'Data Summary'!A13)</f>
        <v>ESP_2019_PWH</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1"/>
      <c r="AQ11" s="126" t="s">
        <v>108</v>
      </c>
      <c r="AR11" s="129"/>
      <c r="AS11" s="128"/>
      <c r="AT11" s="128"/>
      <c r="AU11" s="128"/>
      <c r="AV11" s="128"/>
      <c r="AW11" s="21"/>
      <c r="AX11" s="19"/>
      <c r="AY11" s="19"/>
      <c r="AZ11" s="101"/>
      <c r="BA11" s="126" t="s">
        <v>108</v>
      </c>
      <c r="BB11" s="129"/>
      <c r="BC11" s="128"/>
      <c r="BD11" s="128"/>
      <c r="BE11" s="128"/>
      <c r="BF11" s="128"/>
      <c r="BG11" s="21"/>
      <c r="BH11" s="19"/>
      <c r="BI11" s="19"/>
      <c r="BJ11" s="101"/>
      <c r="BK11" s="126" t="s">
        <v>108</v>
      </c>
      <c r="BL11" s="129"/>
      <c r="BM11" s="128"/>
      <c r="BN11" s="128"/>
      <c r="BO11" s="128"/>
      <c r="BP11" s="128"/>
      <c r="BQ11" s="21"/>
      <c r="BR11" s="19"/>
      <c r="BS11" s="19"/>
      <c r="BT11" s="101"/>
      <c r="BU11" s="126" t="s">
        <v>108</v>
      </c>
      <c r="BV11" s="129"/>
      <c r="BW11" s="128"/>
      <c r="BX11" s="128"/>
      <c r="BY11" s="128"/>
      <c r="BZ11" s="128"/>
      <c r="CA11" s="21"/>
      <c r="CB11" s="19"/>
      <c r="CC11" s="19"/>
      <c r="CD11" s="101"/>
      <c r="CE11" s="126" t="s">
        <v>108</v>
      </c>
      <c r="CF11" s="129"/>
      <c r="CG11" s="128"/>
      <c r="CH11" s="128"/>
      <c r="CI11" s="128"/>
      <c r="CJ11" s="128"/>
      <c r="CK11" s="21"/>
      <c r="CL11" s="19"/>
      <c r="CM11" s="19"/>
      <c r="CN11" s="101"/>
      <c r="CO11" s="126" t="s">
        <v>108</v>
      </c>
      <c r="CP11" s="129"/>
      <c r="CQ11" s="128"/>
      <c r="CR11" s="128"/>
      <c r="CS11" s="128"/>
      <c r="CT11" s="128"/>
      <c r="CU11" s="21"/>
      <c r="CV11" s="19"/>
      <c r="CW11" s="19"/>
      <c r="CX11" s="109"/>
      <c r="DH11" s="109"/>
      <c r="DR11" s="109"/>
      <c r="EB11" s="109"/>
      <c r="EL11" s="109"/>
      <c r="EV11" s="109"/>
      <c r="FF11" s="109"/>
      <c r="FP11" s="109"/>
      <c r="FZ11" s="109"/>
      <c r="GJ11" s="109"/>
      <c r="GT11" s="109"/>
      <c r="HD11" s="109"/>
      <c r="HN11" s="109"/>
      <c r="HX11" s="109"/>
      <c r="IH11" s="109"/>
    </row>
    <row xmlns:x14ac="http://schemas.microsoft.com/office/spreadsheetml/2009/9/ac" r="12" s="244" customFormat="true" ht="18" customHeight="true" x14ac:dyDescent="0.2">
      <c r="A12" s="364" t="str">
        <f ca="true">IF(ISBLANK('Data Summary'!A14),"",'Data Summary'!A14)</f>
        <v>ESP_2020_UIS</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39" t="s">
        <v>57</v>
      </c>
      <c r="AQ12" s="240" t="s">
        <v>27</v>
      </c>
      <c r="AR12" s="241"/>
      <c r="AS12" s="241"/>
      <c r="AT12" s="241"/>
      <c r="AU12" s="241"/>
      <c r="AV12" s="241"/>
      <c r="AW12" s="242"/>
      <c r="AX12" s="236"/>
      <c r="AY12" s="236"/>
      <c r="AZ12" s="239" t="s">
        <v>57</v>
      </c>
      <c r="BA12" s="240" t="s">
        <v>27</v>
      </c>
      <c r="BB12" s="241"/>
      <c r="BC12" s="241"/>
      <c r="BD12" s="241"/>
      <c r="BE12" s="241"/>
      <c r="BF12" s="241"/>
      <c r="BG12" s="242"/>
      <c r="BH12" s="236"/>
      <c r="BI12" s="236"/>
      <c r="BJ12" s="239" t="s">
        <v>57</v>
      </c>
      <c r="BK12" s="240" t="s">
        <v>27</v>
      </c>
      <c r="BL12" s="241"/>
      <c r="BM12" s="241"/>
      <c r="BN12" s="241"/>
      <c r="BO12" s="241"/>
      <c r="BP12" s="241"/>
      <c r="BQ12" s="242"/>
      <c r="BR12" s="236"/>
      <c r="BS12" s="236"/>
      <c r="BT12" s="239" t="s">
        <v>57</v>
      </c>
      <c r="BU12" s="240" t="s">
        <v>27</v>
      </c>
      <c r="BV12" s="241"/>
      <c r="BW12" s="241"/>
      <c r="BX12" s="241"/>
      <c r="BY12" s="241"/>
      <c r="BZ12" s="241"/>
      <c r="CA12" s="242"/>
      <c r="CB12" s="236"/>
      <c r="CC12" s="236"/>
      <c r="CD12" s="239" t="s">
        <v>57</v>
      </c>
      <c r="CE12" s="240" t="s">
        <v>27</v>
      </c>
      <c r="CF12" s="241"/>
      <c r="CG12" s="241"/>
      <c r="CH12" s="241"/>
      <c r="CI12" s="241"/>
      <c r="CJ12" s="241"/>
      <c r="CK12" s="242"/>
      <c r="CL12" s="236"/>
      <c r="CM12" s="236"/>
      <c r="CN12" s="239" t="s">
        <v>57</v>
      </c>
      <c r="CO12" s="240" t="s">
        <v>27</v>
      </c>
      <c r="CP12" s="241"/>
      <c r="CQ12" s="241"/>
      <c r="CR12" s="241"/>
      <c r="CS12" s="241"/>
      <c r="CT12" s="241"/>
      <c r="CU12" s="242"/>
      <c r="CV12" s="236"/>
      <c r="CW12" s="236"/>
      <c r="CX12" s="243"/>
      <c r="DH12" s="243"/>
      <c r="DR12" s="243"/>
      <c r="EB12" s="243"/>
      <c r="EL12" s="243"/>
      <c r="EV12" s="243"/>
      <c r="FF12" s="243"/>
      <c r="FP12" s="243"/>
      <c r="FZ12" s="243"/>
      <c r="GJ12" s="243"/>
      <c r="GT12" s="243"/>
      <c r="HD12" s="243"/>
      <c r="HN12" s="243"/>
      <c r="HX12" s="243"/>
      <c r="IH12" s="243"/>
    </row>
    <row xmlns:x14ac="http://schemas.microsoft.com/office/spreadsheetml/2009/9/ac" r="13" s="12" customFormat="true" ht="14.25" customHeight="true" x14ac:dyDescent="0.2">
      <c r="A13" s="364" t="str">
        <f ca="true">IF(ISBLANK('Data Summary'!A15),"",'Data Summary'!A15)</f>
        <v>ESP_2021_UIS</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02" t="s">
        <v>55</v>
      </c>
      <c r="AG13" s="5">
        <v>0</v>
      </c>
      <c r="AH13" s="41">
        <v>0</v>
      </c>
      <c r="AI13" s="41"/>
      <c r="AJ13" s="41"/>
      <c r="AK13" s="41"/>
      <c r="AL13" s="41">
        <v>0</v>
      </c>
      <c r="AM13" s="59">
        <v>0</v>
      </c>
      <c r="AN13" s="10"/>
      <c r="AO13" s="10"/>
      <c r="AP13" s="102" t="s">
        <v>55</v>
      </c>
      <c r="AQ13" s="5">
        <v>0</v>
      </c>
      <c r="AR13" s="41">
        <v>0</v>
      </c>
      <c r="AS13" s="41"/>
      <c r="AT13" s="41"/>
      <c r="AU13" s="41"/>
      <c r="AV13" s="41">
        <v>0</v>
      </c>
      <c r="AW13" s="59">
        <v>0</v>
      </c>
      <c r="AX13" s="10"/>
      <c r="AY13" s="10"/>
      <c r="AZ13" s="102" t="s">
        <v>55</v>
      </c>
      <c r="BA13" s="5">
        <v>0</v>
      </c>
      <c r="BB13" s="41">
        <v>0</v>
      </c>
      <c r="BC13" s="41"/>
      <c r="BD13" s="41"/>
      <c r="BE13" s="41"/>
      <c r="BF13" s="41">
        <v>0</v>
      </c>
      <c r="BG13" s="59">
        <v>0</v>
      </c>
      <c r="BH13" s="10"/>
      <c r="BI13" s="10"/>
      <c r="BJ13" s="102" t="s">
        <v>55</v>
      </c>
      <c r="BK13" s="5">
        <v>0</v>
      </c>
      <c r="BL13" s="41">
        <v>0</v>
      </c>
      <c r="BM13" s="41"/>
      <c r="BN13" s="41"/>
      <c r="BO13" s="41"/>
      <c r="BP13" s="41">
        <v>0</v>
      </c>
      <c r="BQ13" s="59">
        <v>0</v>
      </c>
      <c r="BR13" s="10"/>
      <c r="BS13" s="10"/>
      <c r="BT13" s="102" t="s">
        <v>55</v>
      </c>
      <c r="BU13" s="5">
        <v>0</v>
      </c>
      <c r="BV13" s="41">
        <v>0</v>
      </c>
      <c r="BW13" s="41"/>
      <c r="BX13" s="41"/>
      <c r="BY13" s="41"/>
      <c r="BZ13" s="41"/>
      <c r="CA13" s="59"/>
      <c r="CB13" s="10"/>
      <c r="CC13" s="10"/>
      <c r="CD13" s="102" t="s">
        <v>55</v>
      </c>
      <c r="CE13" s="5">
        <v>0</v>
      </c>
      <c r="CF13" s="41">
        <v>0</v>
      </c>
      <c r="CG13" s="41"/>
      <c r="CH13" s="41"/>
      <c r="CI13" s="41"/>
      <c r="CJ13" s="41">
        <v>0</v>
      </c>
      <c r="CK13" s="59">
        <v>0</v>
      </c>
      <c r="CL13" s="10"/>
      <c r="CM13" s="10"/>
      <c r="CN13" s="102" t="s">
        <v>55</v>
      </c>
      <c r="CO13" s="5">
        <v>0</v>
      </c>
      <c r="CP13" s="41">
        <v>0</v>
      </c>
      <c r="CQ13" s="41"/>
      <c r="CR13" s="41"/>
      <c r="CS13" s="41"/>
      <c r="CT13" s="41">
        <v>0</v>
      </c>
      <c r="CU13" s="59">
        <v>0</v>
      </c>
      <c r="CV13" s="10"/>
      <c r="CW13" s="10"/>
      <c r="CX13" s="111"/>
      <c r="DH13" s="111"/>
      <c r="DR13" s="111"/>
      <c r="EB13" s="111"/>
      <c r="EL13" s="111"/>
      <c r="EV13" s="111"/>
      <c r="FF13" s="111"/>
      <c r="FP13" s="111"/>
      <c r="FZ13" s="111"/>
      <c r="GJ13" s="111"/>
      <c r="GT13" s="111"/>
      <c r="HD13" s="111"/>
      <c r="HN13" s="111"/>
      <c r="HX13" s="111"/>
      <c r="IH13" s="111"/>
    </row>
    <row xmlns:x14ac="http://schemas.microsoft.com/office/spreadsheetml/2009/9/ac" r="14" x14ac:dyDescent="0.25">
      <c r="A14" s="365" t="str">
        <f ca="true">IF(ISBLANK('Data Summary'!A16),"",'Data Summary'!A16)</f>
        <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c r="AP14" s="103" t="s">
        <v>105</v>
      </c>
      <c r="AQ14" s="130">
        <v>0</v>
      </c>
      <c r="AR14" s="41"/>
      <c r="AS14" s="41"/>
      <c r="AT14" s="41"/>
      <c r="AU14" s="41"/>
      <c r="AV14" s="41"/>
      <c r="AW14" s="59"/>
      <c r="AX14" s="10"/>
      <c r="AY14" s="10"/>
      <c r="AZ14" s="103" t="s">
        <v>105</v>
      </c>
      <c r="BA14" s="130">
        <v>0</v>
      </c>
      <c r="BB14" s="41"/>
      <c r="BC14" s="41"/>
      <c r="BD14" s="41"/>
      <c r="BE14" s="41"/>
      <c r="BF14" s="41"/>
      <c r="BG14" s="59"/>
      <c r="BH14" s="10"/>
      <c r="BI14" s="10"/>
      <c r="BJ14" s="103" t="s">
        <v>105</v>
      </c>
      <c r="BK14" s="130">
        <v>0</v>
      </c>
      <c r="BL14" s="41"/>
      <c r="BM14" s="41"/>
      <c r="BN14" s="41"/>
      <c r="BO14" s="41"/>
      <c r="BP14" s="41"/>
      <c r="BQ14" s="59"/>
      <c r="BR14" s="10"/>
      <c r="BS14" s="10"/>
      <c r="BT14" s="103" t="s">
        <v>105</v>
      </c>
      <c r="BU14" s="130">
        <v>0</v>
      </c>
      <c r="BV14" s="41"/>
      <c r="BW14" s="41"/>
      <c r="BX14" s="41"/>
      <c r="BY14" s="41"/>
      <c r="BZ14" s="41"/>
      <c r="CA14" s="59"/>
      <c r="CB14" s="10"/>
      <c r="CC14" s="10"/>
      <c r="CD14" s="103" t="s">
        <v>105</v>
      </c>
      <c r="CE14" s="130">
        <v>0</v>
      </c>
      <c r="CF14" s="41"/>
      <c r="CG14" s="41"/>
      <c r="CH14" s="41"/>
      <c r="CI14" s="41"/>
      <c r="CJ14" s="41"/>
      <c r="CK14" s="59"/>
      <c r="CL14" s="10"/>
      <c r="CM14" s="10"/>
      <c r="CN14" s="103" t="s">
        <v>105</v>
      </c>
      <c r="CO14" s="130">
        <v>0</v>
      </c>
      <c r="CP14" s="41"/>
      <c r="CQ14" s="41"/>
      <c r="CR14" s="41"/>
      <c r="CS14" s="41"/>
      <c r="CT14" s="41"/>
      <c r="CU14" s="59"/>
      <c r="CV14" s="10"/>
      <c r="CW14" s="10"/>
    </row>
    <row xmlns:x14ac="http://schemas.microsoft.com/office/spreadsheetml/2009/9/ac" r="15" s="2" customFormat="true" x14ac:dyDescent="0.25">
      <c r="A15" s="365" t="str">
        <f ca="true">IF(ISBLANK('Data Summary'!A17),"",'Data Summary'!A17)</f>
        <v/>
      </c>
      <c r="B15" s="103" t="s">
        <v>184</v>
      </c>
      <c r="C15" s="6">
        <v>1</v>
      </c>
      <c r="D15" s="41">
        <v>100</v>
      </c>
      <c r="E15" s="128"/>
      <c r="F15" s="128"/>
      <c r="G15" s="128"/>
      <c r="H15" s="41">
        <v>100</v>
      </c>
      <c r="I15" s="59">
        <v>100</v>
      </c>
      <c r="J15" s="10"/>
      <c r="K15" s="10"/>
      <c r="L15" s="103" t="s">
        <v>184</v>
      </c>
      <c r="M15" s="6">
        <v>1</v>
      </c>
      <c r="N15" s="41">
        <v>100</v>
      </c>
      <c r="O15" s="128"/>
      <c r="P15" s="128"/>
      <c r="Q15" s="128"/>
      <c r="R15" s="41">
        <v>100</v>
      </c>
      <c r="S15" s="59">
        <v>100</v>
      </c>
      <c r="T15" s="10"/>
      <c r="U15" s="10"/>
      <c r="V15" s="103" t="s">
        <v>184</v>
      </c>
      <c r="W15" s="6">
        <v>1</v>
      </c>
      <c r="X15" s="41">
        <v>100</v>
      </c>
      <c r="Y15" s="128"/>
      <c r="Z15" s="128"/>
      <c r="AA15" s="128"/>
      <c r="AB15" s="41">
        <v>100</v>
      </c>
      <c r="AC15" s="59">
        <v>100</v>
      </c>
      <c r="AD15" s="10"/>
      <c r="AE15" s="10"/>
      <c r="AF15" s="103" t="s">
        <v>184</v>
      </c>
      <c r="AG15" s="6">
        <v>1</v>
      </c>
      <c r="AH15" s="41">
        <v>100</v>
      </c>
      <c r="AI15" s="128"/>
      <c r="AJ15" s="128"/>
      <c r="AK15" s="128"/>
      <c r="AL15" s="41">
        <v>100</v>
      </c>
      <c r="AM15" s="59">
        <v>100</v>
      </c>
      <c r="AN15" s="10"/>
      <c r="AO15" s="10"/>
      <c r="AP15" s="103" t="s">
        <v>184</v>
      </c>
      <c r="AQ15" s="6">
        <v>1</v>
      </c>
      <c r="AR15" s="41">
        <v>100</v>
      </c>
      <c r="AS15" s="128"/>
      <c r="AT15" s="128"/>
      <c r="AU15" s="128"/>
      <c r="AV15" s="41">
        <v>100</v>
      </c>
      <c r="AW15" s="59">
        <v>100</v>
      </c>
      <c r="AX15" s="10"/>
      <c r="AY15" s="10"/>
      <c r="AZ15" s="103" t="s">
        <v>184</v>
      </c>
      <c r="BA15" s="6">
        <v>1</v>
      </c>
      <c r="BB15" s="41">
        <v>100</v>
      </c>
      <c r="BC15" s="128"/>
      <c r="BD15" s="128"/>
      <c r="BE15" s="128"/>
      <c r="BF15" s="41">
        <v>100</v>
      </c>
      <c r="BG15" s="59">
        <v>100</v>
      </c>
      <c r="BH15" s="10"/>
      <c r="BI15" s="10"/>
      <c r="BJ15" s="103" t="s">
        <v>184</v>
      </c>
      <c r="BK15" s="6">
        <v>1</v>
      </c>
      <c r="BL15" s="41">
        <v>100</v>
      </c>
      <c r="BM15" s="128"/>
      <c r="BN15" s="128"/>
      <c r="BO15" s="128"/>
      <c r="BP15" s="41">
        <v>100</v>
      </c>
      <c r="BQ15" s="59">
        <v>100</v>
      </c>
      <c r="BR15" s="10"/>
      <c r="BS15" s="10"/>
      <c r="BT15" s="103" t="s">
        <v>184</v>
      </c>
      <c r="BU15" s="6">
        <v>1</v>
      </c>
      <c r="BV15" s="41">
        <v>100</v>
      </c>
      <c r="BW15" s="128"/>
      <c r="BX15" s="128"/>
      <c r="BY15" s="128"/>
      <c r="BZ15" s="41"/>
      <c r="CA15" s="59"/>
      <c r="CB15" s="10"/>
      <c r="CC15" s="10"/>
      <c r="CD15" s="103" t="s">
        <v>184</v>
      </c>
      <c r="CE15" s="6">
        <v>1</v>
      </c>
      <c r="CF15" s="41">
        <v>100</v>
      </c>
      <c r="CG15" s="128"/>
      <c r="CH15" s="128"/>
      <c r="CI15" s="128"/>
      <c r="CJ15" s="41">
        <v>100</v>
      </c>
      <c r="CK15" s="59">
        <v>100</v>
      </c>
      <c r="CL15" s="10"/>
      <c r="CM15" s="10"/>
      <c r="CN15" s="103" t="s">
        <v>184</v>
      </c>
      <c r="CO15" s="6">
        <v>1</v>
      </c>
      <c r="CP15" s="41">
        <v>100</v>
      </c>
      <c r="CQ15" s="128"/>
      <c r="CR15" s="128"/>
      <c r="CS15" s="128"/>
      <c r="CT15" s="41">
        <v>100</v>
      </c>
      <c r="CU15" s="59">
        <v>100</v>
      </c>
      <c r="CV15" s="10"/>
      <c r="CW15" s="10"/>
      <c r="CX15" s="112"/>
      <c r="DH15" s="112"/>
      <c r="DR15" s="112"/>
      <c r="EB15" s="112"/>
      <c r="EL15" s="112"/>
      <c r="EV15" s="112"/>
      <c r="FF15" s="112"/>
      <c r="FP15" s="112"/>
      <c r="FZ15" s="112"/>
      <c r="GJ15" s="112"/>
      <c r="GT15" s="112"/>
      <c r="HD15" s="112"/>
      <c r="HN15" s="112"/>
      <c r="HX15" s="112"/>
      <c r="IH15" s="112"/>
    </row>
    <row xmlns:x14ac="http://schemas.microsoft.com/office/spreadsheetml/2009/9/ac" r="16" s="2" customFormat="true" x14ac:dyDescent="0.25">
      <c r="A16" s="365"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03"/>
      <c r="AQ16" s="131"/>
      <c r="AR16" s="41"/>
      <c r="AS16" s="128"/>
      <c r="AT16" s="128"/>
      <c r="AU16" s="128"/>
      <c r="AV16" s="41"/>
      <c r="AW16" s="59"/>
      <c r="AX16" s="10"/>
      <c r="AY16" s="10"/>
      <c r="AZ16" s="103"/>
      <c r="BA16" s="131"/>
      <c r="BB16" s="41"/>
      <c r="BC16" s="128"/>
      <c r="BD16" s="128"/>
      <c r="BE16" s="128"/>
      <c r="BF16" s="41"/>
      <c r="BG16" s="59"/>
      <c r="BH16" s="10"/>
      <c r="BI16" s="10"/>
      <c r="BJ16" s="103"/>
      <c r="BK16" s="131"/>
      <c r="BL16" s="41"/>
      <c r="BM16" s="128"/>
      <c r="BN16" s="128"/>
      <c r="BO16" s="128"/>
      <c r="BP16" s="41"/>
      <c r="BQ16" s="59"/>
      <c r="BR16" s="10"/>
      <c r="BS16" s="10"/>
      <c r="BT16" s="103"/>
      <c r="BU16" s="131"/>
      <c r="BV16" s="41"/>
      <c r="BW16" s="128"/>
      <c r="BX16" s="128"/>
      <c r="BY16" s="128"/>
      <c r="BZ16" s="41"/>
      <c r="CA16" s="59"/>
      <c r="CB16" s="10"/>
      <c r="CC16" s="10"/>
      <c r="CD16" s="103"/>
      <c r="CE16" s="131"/>
      <c r="CF16" s="41"/>
      <c r="CG16" s="128"/>
      <c r="CH16" s="128"/>
      <c r="CI16" s="128"/>
      <c r="CJ16" s="41"/>
      <c r="CK16" s="59"/>
      <c r="CL16" s="10"/>
      <c r="CM16" s="10"/>
      <c r="CN16" s="103"/>
      <c r="CO16" s="131"/>
      <c r="CP16" s="41"/>
      <c r="CQ16" s="128"/>
      <c r="CR16" s="128"/>
      <c r="CS16" s="128"/>
      <c r="CT16" s="41"/>
      <c r="CU16" s="59"/>
      <c r="CV16" s="10"/>
      <c r="CW16" s="10"/>
      <c r="CX16" s="112"/>
      <c r="DH16" s="112"/>
      <c r="DR16" s="112"/>
      <c r="EB16" s="112"/>
      <c r="EL16" s="112"/>
      <c r="EV16" s="112"/>
      <c r="FF16" s="112"/>
      <c r="FP16" s="112"/>
      <c r="FZ16" s="112"/>
      <c r="GJ16" s="112"/>
      <c r="GT16" s="112"/>
      <c r="HD16" s="112"/>
      <c r="HN16" s="112"/>
      <c r="HX16" s="112"/>
      <c r="IH16" s="112"/>
    </row>
    <row xmlns:x14ac="http://schemas.microsoft.com/office/spreadsheetml/2009/9/ac" r="17" s="2" customFormat="true" x14ac:dyDescent="0.25">
      <c r="A17" s="365"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03"/>
      <c r="AQ17" s="131"/>
      <c r="AR17" s="41"/>
      <c r="AS17" s="128"/>
      <c r="AT17" s="128"/>
      <c r="AU17" s="128"/>
      <c r="AV17" s="128"/>
      <c r="AW17" s="21"/>
      <c r="AX17" s="10"/>
      <c r="AY17" s="10"/>
      <c r="AZ17" s="103"/>
      <c r="BA17" s="131"/>
      <c r="BB17" s="41"/>
      <c r="BC17" s="128"/>
      <c r="BD17" s="128"/>
      <c r="BE17" s="128"/>
      <c r="BF17" s="128"/>
      <c r="BG17" s="21"/>
      <c r="BH17" s="10"/>
      <c r="BI17" s="10"/>
      <c r="BJ17" s="103"/>
      <c r="BK17" s="131"/>
      <c r="BL17" s="41"/>
      <c r="BM17" s="128"/>
      <c r="BN17" s="128"/>
      <c r="BO17" s="128"/>
      <c r="BP17" s="128"/>
      <c r="BQ17" s="21"/>
      <c r="BR17" s="10"/>
      <c r="BS17" s="10"/>
      <c r="BT17" s="103"/>
      <c r="BU17" s="131"/>
      <c r="BV17" s="41"/>
      <c r="BW17" s="128"/>
      <c r="BX17" s="128"/>
      <c r="BY17" s="128"/>
      <c r="BZ17" s="128"/>
      <c r="CA17" s="21"/>
      <c r="CB17" s="10"/>
      <c r="CC17" s="10"/>
      <c r="CD17" s="103"/>
      <c r="CE17" s="131"/>
      <c r="CF17" s="41"/>
      <c r="CG17" s="128"/>
      <c r="CH17" s="128"/>
      <c r="CI17" s="128"/>
      <c r="CJ17" s="128"/>
      <c r="CK17" s="21"/>
      <c r="CL17" s="10"/>
      <c r="CM17" s="10"/>
      <c r="CN17" s="103"/>
      <c r="CO17" s="131"/>
      <c r="CP17" s="41"/>
      <c r="CQ17" s="128"/>
      <c r="CR17" s="128"/>
      <c r="CS17" s="128"/>
      <c r="CT17" s="128"/>
      <c r="CU17" s="21"/>
      <c r="CV17" s="10"/>
      <c r="CW17" s="10"/>
      <c r="CX17" s="112"/>
      <c r="DH17" s="112"/>
      <c r="DR17" s="112"/>
      <c r="EB17" s="112"/>
      <c r="EL17" s="112"/>
      <c r="EV17" s="112"/>
      <c r="FF17" s="112"/>
      <c r="FP17" s="112"/>
      <c r="FZ17" s="112"/>
      <c r="GJ17" s="112"/>
      <c r="GT17" s="112"/>
      <c r="HD17" s="112"/>
      <c r="HN17" s="112"/>
      <c r="HX17" s="112"/>
      <c r="IH17" s="112"/>
    </row>
    <row xmlns:x14ac="http://schemas.microsoft.com/office/spreadsheetml/2009/9/ac" r="18" s="2" customFormat="true" x14ac:dyDescent="0.25">
      <c r="A18" s="365"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03"/>
      <c r="AQ18" s="131"/>
      <c r="AR18" s="41"/>
      <c r="AS18" s="60"/>
      <c r="AT18" s="60"/>
      <c r="AU18" s="128"/>
      <c r="AV18" s="128"/>
      <c r="AW18" s="21"/>
      <c r="AX18" s="10"/>
      <c r="AY18" s="10"/>
      <c r="AZ18" s="103"/>
      <c r="BA18" s="131"/>
      <c r="BB18" s="41"/>
      <c r="BC18" s="60"/>
      <c r="BD18" s="60"/>
      <c r="BE18" s="128"/>
      <c r="BF18" s="128"/>
      <c r="BG18" s="21"/>
      <c r="BH18" s="10"/>
      <c r="BI18" s="10"/>
      <c r="BJ18" s="103"/>
      <c r="BK18" s="131"/>
      <c r="BL18" s="41"/>
      <c r="BM18" s="60"/>
      <c r="BN18" s="60"/>
      <c r="BO18" s="128"/>
      <c r="BP18" s="128"/>
      <c r="BQ18" s="21"/>
      <c r="BR18" s="10"/>
      <c r="BS18" s="10"/>
      <c r="BT18" s="103"/>
      <c r="BU18" s="131"/>
      <c r="BV18" s="41"/>
      <c r="BW18" s="60"/>
      <c r="BX18" s="60"/>
      <c r="BY18" s="128"/>
      <c r="BZ18" s="128"/>
      <c r="CA18" s="21"/>
      <c r="CB18" s="10"/>
      <c r="CC18" s="10"/>
      <c r="CD18" s="103"/>
      <c r="CE18" s="131"/>
      <c r="CF18" s="41"/>
      <c r="CG18" s="60"/>
      <c r="CH18" s="60"/>
      <c r="CI18" s="128"/>
      <c r="CJ18" s="128"/>
      <c r="CK18" s="21"/>
      <c r="CL18" s="10"/>
      <c r="CM18" s="10"/>
      <c r="CN18" s="103"/>
      <c r="CO18" s="131"/>
      <c r="CP18" s="41"/>
      <c r="CQ18" s="60"/>
      <c r="CR18" s="60"/>
      <c r="CS18" s="128"/>
      <c r="CT18" s="128"/>
      <c r="CU18" s="21"/>
      <c r="CV18" s="10"/>
      <c r="CW18" s="10"/>
      <c r="CX18" s="112"/>
      <c r="DH18" s="112"/>
      <c r="DR18" s="112"/>
      <c r="EB18" s="112"/>
      <c r="EL18" s="112"/>
      <c r="EV18" s="112"/>
      <c r="FF18" s="112"/>
      <c r="FP18" s="112"/>
      <c r="FZ18" s="112"/>
      <c r="GJ18" s="112"/>
      <c r="GT18" s="112"/>
      <c r="HD18" s="112"/>
      <c r="HN18" s="112"/>
      <c r="HX18" s="112"/>
      <c r="IH18" s="112"/>
    </row>
    <row xmlns:x14ac="http://schemas.microsoft.com/office/spreadsheetml/2009/9/ac" r="19" s="2" customFormat="true" x14ac:dyDescent="0.25">
      <c r="A19" s="365"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03"/>
      <c r="BA19" s="6"/>
      <c r="BB19" s="41"/>
      <c r="BC19" s="60"/>
      <c r="BD19" s="60"/>
      <c r="BE19" s="60"/>
      <c r="BF19" s="60"/>
      <c r="BG19" s="61"/>
      <c r="BH19" s="10"/>
      <c r="BI19" s="10"/>
      <c r="BJ19" s="103"/>
      <c r="BK19" s="6"/>
      <c r="BL19" s="41"/>
      <c r="BM19" s="60"/>
      <c r="BN19" s="60"/>
      <c r="BO19" s="60"/>
      <c r="BP19" s="60"/>
      <c r="BQ19" s="61"/>
      <c r="BR19" s="10"/>
      <c r="BS19" s="10"/>
      <c r="BT19" s="103"/>
      <c r="BU19" s="6"/>
      <c r="BV19" s="41"/>
      <c r="BW19" s="60"/>
      <c r="BX19" s="60"/>
      <c r="BY19" s="60"/>
      <c r="BZ19" s="60"/>
      <c r="CA19" s="61"/>
      <c r="CB19" s="10"/>
      <c r="CC19" s="10"/>
      <c r="CD19" s="103"/>
      <c r="CE19" s="6"/>
      <c r="CF19" s="41"/>
      <c r="CG19" s="60"/>
      <c r="CH19" s="60"/>
      <c r="CI19" s="60"/>
      <c r="CJ19" s="60"/>
      <c r="CK19" s="61"/>
      <c r="CL19" s="10"/>
      <c r="CM19" s="10"/>
      <c r="CN19" s="103"/>
      <c r="CO19" s="6"/>
      <c r="CP19" s="41"/>
      <c r="CQ19" s="60"/>
      <c r="CR19" s="60"/>
      <c r="CS19" s="60"/>
      <c r="CT19" s="60"/>
      <c r="CU19" s="61"/>
      <c r="CV19" s="10"/>
      <c r="CW19" s="10"/>
      <c r="CX19" s="112"/>
      <c r="DH19" s="112"/>
      <c r="DR19" s="112"/>
      <c r="EB19" s="112"/>
      <c r="EL19" s="112"/>
      <c r="EV19" s="112"/>
      <c r="FF19" s="112"/>
      <c r="FP19" s="112"/>
      <c r="FZ19" s="112"/>
      <c r="GJ19" s="112"/>
      <c r="GT19" s="112"/>
      <c r="HD19" s="112"/>
      <c r="HN19" s="112"/>
      <c r="HX19" s="112"/>
      <c r="IH19" s="112"/>
    </row>
    <row xmlns:x14ac="http://schemas.microsoft.com/office/spreadsheetml/2009/9/ac" r="20" s="2" customFormat="true" x14ac:dyDescent="0.25">
      <c r="A20" s="365"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03"/>
      <c r="BA20" s="6"/>
      <c r="BB20" s="60"/>
      <c r="BC20" s="60"/>
      <c r="BD20" s="60"/>
      <c r="BE20" s="60"/>
      <c r="BF20" s="60"/>
      <c r="BG20" s="62"/>
      <c r="BH20" s="10"/>
      <c r="BI20" s="10"/>
      <c r="BJ20" s="103"/>
      <c r="BK20" s="6"/>
      <c r="BL20" s="60"/>
      <c r="BM20" s="60"/>
      <c r="BN20" s="60"/>
      <c r="BO20" s="60"/>
      <c r="BP20" s="60"/>
      <c r="BQ20" s="62"/>
      <c r="BR20" s="10"/>
      <c r="BS20" s="10"/>
      <c r="BT20" s="103"/>
      <c r="BU20" s="6"/>
      <c r="BV20" s="60"/>
      <c r="BW20" s="60"/>
      <c r="BX20" s="60"/>
      <c r="BY20" s="60"/>
      <c r="BZ20" s="60"/>
      <c r="CA20" s="62"/>
      <c r="CB20" s="10"/>
      <c r="CC20" s="10"/>
      <c r="CD20" s="103"/>
      <c r="CE20" s="6"/>
      <c r="CF20" s="60"/>
      <c r="CG20" s="60"/>
      <c r="CH20" s="60"/>
      <c r="CI20" s="60"/>
      <c r="CJ20" s="60"/>
      <c r="CK20" s="62"/>
      <c r="CL20" s="10"/>
      <c r="CM20" s="10"/>
      <c r="CN20" s="103"/>
      <c r="CO20" s="6"/>
      <c r="CP20" s="60"/>
      <c r="CQ20" s="60"/>
      <c r="CR20" s="60"/>
      <c r="CS20" s="60"/>
      <c r="CT20" s="60"/>
      <c r="CU20" s="62"/>
      <c r="CV20" s="10"/>
      <c r="CW20" s="10"/>
      <c r="CX20" s="112"/>
      <c r="DH20" s="112"/>
      <c r="DR20" s="112"/>
      <c r="EB20" s="112"/>
      <c r="EL20" s="112"/>
      <c r="EV20" s="112"/>
      <c r="FF20" s="112"/>
      <c r="FP20" s="112"/>
      <c r="FZ20" s="112"/>
      <c r="GJ20" s="112"/>
      <c r="GT20" s="112"/>
      <c r="HD20" s="112"/>
      <c r="HN20" s="112"/>
      <c r="HX20" s="112"/>
      <c r="IH20" s="112"/>
    </row>
    <row xmlns:x14ac="http://schemas.microsoft.com/office/spreadsheetml/2009/9/ac" r="21" s="2" customFormat="true" x14ac:dyDescent="0.25">
      <c r="A21" s="365"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03"/>
      <c r="AQ21" s="131"/>
      <c r="AR21" s="128"/>
      <c r="AS21" s="128"/>
      <c r="AT21" s="128"/>
      <c r="AU21" s="128"/>
      <c r="AV21" s="128"/>
      <c r="AW21" s="62"/>
      <c r="AX21" s="10"/>
      <c r="AY21" s="10"/>
      <c r="AZ21" s="103"/>
      <c r="BA21" s="131"/>
      <c r="BB21" s="128"/>
      <c r="BC21" s="128"/>
      <c r="BD21" s="128"/>
      <c r="BE21" s="128"/>
      <c r="BF21" s="128"/>
      <c r="BG21" s="62"/>
      <c r="BH21" s="10"/>
      <c r="BI21" s="10"/>
      <c r="BJ21" s="103"/>
      <c r="BK21" s="131"/>
      <c r="BL21" s="128"/>
      <c r="BM21" s="128"/>
      <c r="BN21" s="128"/>
      <c r="BO21" s="128"/>
      <c r="BP21" s="128"/>
      <c r="BQ21" s="62"/>
      <c r="BR21" s="10"/>
      <c r="BS21" s="10"/>
      <c r="BT21" s="103"/>
      <c r="BU21" s="131"/>
      <c r="BV21" s="128"/>
      <c r="BW21" s="128"/>
      <c r="BX21" s="128"/>
      <c r="BY21" s="128"/>
      <c r="BZ21" s="128"/>
      <c r="CA21" s="62"/>
      <c r="CB21" s="10"/>
      <c r="CC21" s="10"/>
      <c r="CD21" s="103"/>
      <c r="CE21" s="131"/>
      <c r="CF21" s="128"/>
      <c r="CG21" s="128"/>
      <c r="CH21" s="128"/>
      <c r="CI21" s="128"/>
      <c r="CJ21" s="128"/>
      <c r="CK21" s="62"/>
      <c r="CL21" s="10"/>
      <c r="CM21" s="10"/>
      <c r="CN21" s="103"/>
      <c r="CO21" s="131"/>
      <c r="CP21" s="128"/>
      <c r="CQ21" s="128"/>
      <c r="CR21" s="128"/>
      <c r="CS21" s="128"/>
      <c r="CT21" s="128"/>
      <c r="CU21" s="62"/>
      <c r="CV21" s="10"/>
      <c r="CW21" s="10"/>
      <c r="CX21" s="112"/>
      <c r="DH21" s="112"/>
      <c r="DR21" s="112"/>
      <c r="EB21" s="112"/>
      <c r="EL21" s="112"/>
      <c r="EV21" s="112"/>
      <c r="FF21" s="112"/>
      <c r="FP21" s="112"/>
      <c r="FZ21" s="112"/>
      <c r="GJ21" s="112"/>
      <c r="GT21" s="112"/>
      <c r="HD21" s="112"/>
      <c r="HN21" s="112"/>
      <c r="HX21" s="112"/>
      <c r="IH21" s="112"/>
    </row>
    <row xmlns:x14ac="http://schemas.microsoft.com/office/spreadsheetml/2009/9/ac" r="22" s="2" customFormat="true" x14ac:dyDescent="0.25">
      <c r="A22" s="365"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03"/>
      <c r="AQ22" s="131"/>
      <c r="AR22" s="128"/>
      <c r="AS22" s="128"/>
      <c r="AT22" s="128"/>
      <c r="AU22" s="128"/>
      <c r="AV22" s="128"/>
      <c r="AW22" s="21"/>
      <c r="AX22" s="10"/>
      <c r="AY22" s="10"/>
      <c r="AZ22" s="103"/>
      <c r="BA22" s="131"/>
      <c r="BB22" s="128"/>
      <c r="BC22" s="128"/>
      <c r="BD22" s="128"/>
      <c r="BE22" s="128"/>
      <c r="BF22" s="128"/>
      <c r="BG22" s="21"/>
      <c r="BH22" s="10"/>
      <c r="BI22" s="10"/>
      <c r="BJ22" s="103"/>
      <c r="BK22" s="131"/>
      <c r="BL22" s="128"/>
      <c r="BM22" s="128"/>
      <c r="BN22" s="128"/>
      <c r="BO22" s="128"/>
      <c r="BP22" s="128"/>
      <c r="BQ22" s="21"/>
      <c r="BR22" s="10"/>
      <c r="BS22" s="10"/>
      <c r="BT22" s="103"/>
      <c r="BU22" s="131"/>
      <c r="BV22" s="128"/>
      <c r="BW22" s="128"/>
      <c r="BX22" s="128"/>
      <c r="BY22" s="128"/>
      <c r="BZ22" s="128"/>
      <c r="CA22" s="21"/>
      <c r="CB22" s="10"/>
      <c r="CC22" s="10"/>
      <c r="CD22" s="103"/>
      <c r="CE22" s="131"/>
      <c r="CF22" s="128"/>
      <c r="CG22" s="128"/>
      <c r="CH22" s="128"/>
      <c r="CI22" s="128"/>
      <c r="CJ22" s="128"/>
      <c r="CK22" s="21"/>
      <c r="CL22" s="10"/>
      <c r="CM22" s="10"/>
      <c r="CN22" s="103"/>
      <c r="CO22" s="131"/>
      <c r="CP22" s="128"/>
      <c r="CQ22" s="128"/>
      <c r="CR22" s="128"/>
      <c r="CS22" s="128"/>
      <c r="CT22" s="128"/>
      <c r="CU22" s="21"/>
      <c r="CV22" s="10"/>
      <c r="CW22" s="10"/>
      <c r="CX22" s="112"/>
      <c r="DH22" s="112"/>
      <c r="DR22" s="112"/>
      <c r="EB22" s="112"/>
      <c r="EL22" s="112"/>
      <c r="EV22" s="112"/>
      <c r="FF22" s="112"/>
      <c r="FP22" s="112"/>
      <c r="FZ22" s="112"/>
      <c r="GJ22" s="112"/>
      <c r="GT22" s="112"/>
      <c r="HD22" s="112"/>
      <c r="HN22" s="112"/>
      <c r="HX22" s="112"/>
      <c r="IH22" s="112"/>
    </row>
    <row xmlns:x14ac="http://schemas.microsoft.com/office/spreadsheetml/2009/9/ac" r="23" s="2" customFormat="true" x14ac:dyDescent="0.25">
      <c r="A23" s="365"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03"/>
      <c r="AQ23" s="131"/>
      <c r="AR23" s="128"/>
      <c r="AS23" s="128"/>
      <c r="AT23" s="128"/>
      <c r="AU23" s="128"/>
      <c r="AV23" s="128"/>
      <c r="AW23" s="21"/>
      <c r="AX23" s="10"/>
      <c r="AY23" s="10"/>
      <c r="AZ23" s="103"/>
      <c r="BA23" s="131"/>
      <c r="BB23" s="128"/>
      <c r="BC23" s="128"/>
      <c r="BD23" s="128"/>
      <c r="BE23" s="128"/>
      <c r="BF23" s="128"/>
      <c r="BG23" s="21"/>
      <c r="BH23" s="10"/>
      <c r="BI23" s="10"/>
      <c r="BJ23" s="103"/>
      <c r="BK23" s="131"/>
      <c r="BL23" s="128"/>
      <c r="BM23" s="128"/>
      <c r="BN23" s="128"/>
      <c r="BO23" s="128"/>
      <c r="BP23" s="128"/>
      <c r="BQ23" s="21"/>
      <c r="BR23" s="10"/>
      <c r="BS23" s="10"/>
      <c r="BT23" s="103"/>
      <c r="BU23" s="131"/>
      <c r="BV23" s="128"/>
      <c r="BW23" s="128"/>
      <c r="BX23" s="128"/>
      <c r="BY23" s="128"/>
      <c r="BZ23" s="128"/>
      <c r="CA23" s="21"/>
      <c r="CB23" s="10"/>
      <c r="CC23" s="10"/>
      <c r="CD23" s="103"/>
      <c r="CE23" s="131"/>
      <c r="CF23" s="128"/>
      <c r="CG23" s="128"/>
      <c r="CH23" s="128"/>
      <c r="CI23" s="128"/>
      <c r="CJ23" s="128"/>
      <c r="CK23" s="21"/>
      <c r="CL23" s="10"/>
      <c r="CM23" s="10"/>
      <c r="CN23" s="103"/>
      <c r="CO23" s="131"/>
      <c r="CP23" s="128"/>
      <c r="CQ23" s="128"/>
      <c r="CR23" s="128"/>
      <c r="CS23" s="128"/>
      <c r="CT23" s="128"/>
      <c r="CU23" s="21"/>
      <c r="CV23" s="10"/>
      <c r="CW23" s="10"/>
      <c r="CX23" s="112"/>
      <c r="DH23" s="112"/>
      <c r="DR23" s="112"/>
      <c r="EB23" s="112"/>
      <c r="EL23" s="112"/>
      <c r="EV23" s="112"/>
      <c r="FF23" s="112"/>
      <c r="FP23" s="112"/>
      <c r="FZ23" s="112"/>
      <c r="GJ23" s="112"/>
      <c r="GT23" s="112"/>
      <c r="HD23" s="112"/>
      <c r="HN23" s="112"/>
      <c r="HX23" s="112"/>
      <c r="IH23" s="112"/>
    </row>
    <row xmlns:x14ac="http://schemas.microsoft.com/office/spreadsheetml/2009/9/ac" r="24" s="2" customFormat="true" x14ac:dyDescent="0.25">
      <c r="A24" s="365"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03"/>
      <c r="AQ24" s="131"/>
      <c r="AR24" s="128"/>
      <c r="AS24" s="128"/>
      <c r="AT24" s="128"/>
      <c r="AU24" s="128"/>
      <c r="AV24" s="128"/>
      <c r="AW24" s="21"/>
      <c r="AX24" s="10"/>
      <c r="AY24" s="10"/>
      <c r="AZ24" s="103"/>
      <c r="BA24" s="131"/>
      <c r="BB24" s="128"/>
      <c r="BC24" s="128"/>
      <c r="BD24" s="128"/>
      <c r="BE24" s="128"/>
      <c r="BF24" s="128"/>
      <c r="BG24" s="21"/>
      <c r="BH24" s="10"/>
      <c r="BI24" s="10"/>
      <c r="BJ24" s="103"/>
      <c r="BK24" s="131"/>
      <c r="BL24" s="128"/>
      <c r="BM24" s="128"/>
      <c r="BN24" s="128"/>
      <c r="BO24" s="128"/>
      <c r="BP24" s="128"/>
      <c r="BQ24" s="21"/>
      <c r="BR24" s="10"/>
      <c r="BS24" s="10"/>
      <c r="BT24" s="103"/>
      <c r="BU24" s="131"/>
      <c r="BV24" s="128"/>
      <c r="BW24" s="128"/>
      <c r="BX24" s="128"/>
      <c r="BY24" s="128"/>
      <c r="BZ24" s="128"/>
      <c r="CA24" s="21"/>
      <c r="CB24" s="10"/>
      <c r="CC24" s="10"/>
      <c r="CD24" s="103"/>
      <c r="CE24" s="131"/>
      <c r="CF24" s="128"/>
      <c r="CG24" s="128"/>
      <c r="CH24" s="128"/>
      <c r="CI24" s="128"/>
      <c r="CJ24" s="128"/>
      <c r="CK24" s="21"/>
      <c r="CL24" s="10"/>
      <c r="CM24" s="10"/>
      <c r="CN24" s="103"/>
      <c r="CO24" s="131"/>
      <c r="CP24" s="128"/>
      <c r="CQ24" s="128"/>
      <c r="CR24" s="128"/>
      <c r="CS24" s="128"/>
      <c r="CT24" s="128"/>
      <c r="CU24" s="21"/>
      <c r="CV24" s="10"/>
      <c r="CW24" s="10"/>
      <c r="CX24" s="112"/>
      <c r="DH24" s="112"/>
      <c r="DR24" s="112"/>
      <c r="EB24" s="112"/>
      <c r="EL24" s="112"/>
      <c r="EV24" s="112"/>
      <c r="FF24" s="112"/>
      <c r="FP24" s="112"/>
      <c r="FZ24" s="112"/>
      <c r="GJ24" s="112"/>
      <c r="GT24" s="112"/>
      <c r="HD24" s="112"/>
      <c r="HN24" s="112"/>
      <c r="HX24" s="112"/>
      <c r="IH24" s="112"/>
    </row>
    <row xmlns:x14ac="http://schemas.microsoft.com/office/spreadsheetml/2009/9/ac" r="25" s="2" customFormat="true" x14ac:dyDescent="0.25">
      <c r="A25" s="365"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03"/>
      <c r="AQ25" s="131"/>
      <c r="AR25" s="128"/>
      <c r="AS25" s="128"/>
      <c r="AT25" s="128"/>
      <c r="AU25" s="128"/>
      <c r="AV25" s="128"/>
      <c r="AW25" s="21"/>
      <c r="AX25" s="10"/>
      <c r="AY25" s="10"/>
      <c r="AZ25" s="103"/>
      <c r="BA25" s="131"/>
      <c r="BB25" s="128"/>
      <c r="BC25" s="128"/>
      <c r="BD25" s="128"/>
      <c r="BE25" s="128"/>
      <c r="BF25" s="128"/>
      <c r="BG25" s="21"/>
      <c r="BH25" s="10"/>
      <c r="BI25" s="10"/>
      <c r="BJ25" s="103"/>
      <c r="BK25" s="131"/>
      <c r="BL25" s="128"/>
      <c r="BM25" s="128"/>
      <c r="BN25" s="128"/>
      <c r="BO25" s="128"/>
      <c r="BP25" s="128"/>
      <c r="BQ25" s="21"/>
      <c r="BR25" s="10"/>
      <c r="BS25" s="10"/>
      <c r="BT25" s="103"/>
      <c r="BU25" s="131"/>
      <c r="BV25" s="128"/>
      <c r="BW25" s="128"/>
      <c r="BX25" s="128"/>
      <c r="BY25" s="128"/>
      <c r="BZ25" s="128"/>
      <c r="CA25" s="21"/>
      <c r="CB25" s="10"/>
      <c r="CC25" s="10"/>
      <c r="CD25" s="103"/>
      <c r="CE25" s="131"/>
      <c r="CF25" s="128"/>
      <c r="CG25" s="128"/>
      <c r="CH25" s="128"/>
      <c r="CI25" s="128"/>
      <c r="CJ25" s="128"/>
      <c r="CK25" s="21"/>
      <c r="CL25" s="10"/>
      <c r="CM25" s="10"/>
      <c r="CN25" s="103"/>
      <c r="CO25" s="131"/>
      <c r="CP25" s="128"/>
      <c r="CQ25" s="128"/>
      <c r="CR25" s="128"/>
      <c r="CS25" s="128"/>
      <c r="CT25" s="128"/>
      <c r="CU25" s="21"/>
      <c r="CV25" s="10"/>
      <c r="CW25" s="10"/>
      <c r="CX25" s="112"/>
      <c r="DH25" s="112"/>
      <c r="DR25" s="112"/>
      <c r="EB25" s="112"/>
      <c r="EL25" s="112"/>
      <c r="EV25" s="112"/>
      <c r="FF25" s="112"/>
      <c r="FP25" s="112"/>
      <c r="FZ25" s="112"/>
      <c r="GJ25" s="112"/>
      <c r="GT25" s="112"/>
      <c r="HD25" s="112"/>
      <c r="HN25" s="112"/>
      <c r="HX25" s="112"/>
      <c r="IH25" s="112"/>
    </row>
    <row xmlns:x14ac="http://schemas.microsoft.com/office/spreadsheetml/2009/9/ac" r="26" s="2" customFormat="true" ht="83.25" customHeight="true" x14ac:dyDescent="0.25">
      <c r="A26" s="365" t="str">
        <f ca="true">IF(ISBLANK('Data Summary'!A28),"",'Data Summary'!A28)</f>
        <v/>
      </c>
      <c r="B26" s="104" t="s">
        <v>12</v>
      </c>
      <c r="C26" s="546" t="s">
        <v>185</v>
      </c>
      <c r="D26" s="547"/>
      <c r="E26" s="547"/>
      <c r="F26" s="547"/>
      <c r="G26" s="547"/>
      <c r="H26" s="547"/>
      <c r="I26" s="548"/>
      <c r="J26" s="10"/>
      <c r="K26" s="10"/>
      <c r="L26" s="104" t="s">
        <v>12</v>
      </c>
      <c r="M26" s="546" t="s">
        <v>185</v>
      </c>
      <c r="N26" s="547"/>
      <c r="O26" s="547"/>
      <c r="P26" s="547"/>
      <c r="Q26" s="547"/>
      <c r="R26" s="547"/>
      <c r="S26" s="548"/>
      <c r="T26" s="10"/>
      <c r="U26" s="10"/>
      <c r="V26" s="104" t="s">
        <v>12</v>
      </c>
      <c r="W26" s="546" t="s">
        <v>185</v>
      </c>
      <c r="X26" s="547"/>
      <c r="Y26" s="547"/>
      <c r="Z26" s="547"/>
      <c r="AA26" s="547"/>
      <c r="AB26" s="547"/>
      <c r="AC26" s="548"/>
      <c r="AD26" s="10"/>
      <c r="AE26" s="10"/>
      <c r="AF26" s="104" t="s">
        <v>12</v>
      </c>
      <c r="AG26" s="546" t="s">
        <v>185</v>
      </c>
      <c r="AH26" s="547"/>
      <c r="AI26" s="547"/>
      <c r="AJ26" s="547"/>
      <c r="AK26" s="547"/>
      <c r="AL26" s="547"/>
      <c r="AM26" s="548"/>
      <c r="AN26" s="10"/>
      <c r="AO26" s="10"/>
      <c r="AP26" s="104" t="s">
        <v>12</v>
      </c>
      <c r="AQ26" s="546" t="s">
        <v>185</v>
      </c>
      <c r="AR26" s="547"/>
      <c r="AS26" s="547"/>
      <c r="AT26" s="547"/>
      <c r="AU26" s="547"/>
      <c r="AV26" s="547"/>
      <c r="AW26" s="548"/>
      <c r="AX26" s="10"/>
      <c r="AY26" s="10"/>
      <c r="AZ26" s="104" t="s">
        <v>12</v>
      </c>
      <c r="BA26" s="546" t="s">
        <v>185</v>
      </c>
      <c r="BB26" s="547"/>
      <c r="BC26" s="547"/>
      <c r="BD26" s="547"/>
      <c r="BE26" s="547"/>
      <c r="BF26" s="547"/>
      <c r="BG26" s="548"/>
      <c r="BH26" s="10"/>
      <c r="BI26" s="10"/>
      <c r="BJ26" s="104" t="s">
        <v>12</v>
      </c>
      <c r="BK26" s="546" t="s">
        <v>185</v>
      </c>
      <c r="BL26" s="547"/>
      <c r="BM26" s="547"/>
      <c r="BN26" s="547"/>
      <c r="BO26" s="547"/>
      <c r="BP26" s="547"/>
      <c r="BQ26" s="548"/>
      <c r="BR26" s="10"/>
      <c r="BS26" s="10"/>
      <c r="BT26" s="104" t="s">
        <v>12</v>
      </c>
      <c r="BU26" s="546" t="s">
        <v>251</v>
      </c>
      <c r="BV26" s="547"/>
      <c r="BW26" s="547"/>
      <c r="BX26" s="547"/>
      <c r="BY26" s="547"/>
      <c r="BZ26" s="547"/>
      <c r="CA26" s="548"/>
      <c r="CB26" s="10"/>
      <c r="CC26" s="10"/>
      <c r="CD26" s="104" t="s">
        <v>12</v>
      </c>
      <c r="CE26" s="546" t="s">
        <v>185</v>
      </c>
      <c r="CF26" s="547"/>
      <c r="CG26" s="547"/>
      <c r="CH26" s="547"/>
      <c r="CI26" s="547"/>
      <c r="CJ26" s="547"/>
      <c r="CK26" s="548"/>
      <c r="CL26" s="10"/>
      <c r="CM26" s="10"/>
      <c r="CN26" s="104" t="s">
        <v>12</v>
      </c>
      <c r="CO26" s="546" t="s">
        <v>185</v>
      </c>
      <c r="CP26" s="547"/>
      <c r="CQ26" s="547"/>
      <c r="CR26" s="547"/>
      <c r="CS26" s="547"/>
      <c r="CT26" s="547"/>
      <c r="CU26" s="548"/>
      <c r="CV26" s="10"/>
      <c r="CW26" s="10"/>
      <c r="CX26" s="112"/>
      <c r="DH26" s="112"/>
      <c r="DR26" s="112"/>
      <c r="EB26" s="112"/>
      <c r="EL26" s="112"/>
      <c r="EV26" s="112"/>
      <c r="FF26" s="112"/>
      <c r="FP26" s="112"/>
      <c r="FZ26" s="112"/>
      <c r="GJ26" s="112"/>
      <c r="GT26" s="112"/>
      <c r="HD26" s="112"/>
      <c r="HN26" s="112"/>
      <c r="HX26" s="112"/>
      <c r="IH26" s="112"/>
    </row>
    <row xmlns:x14ac="http://schemas.microsoft.com/office/spreadsheetml/2009/9/ac" r="27" s="2" customFormat="true" ht="15.75" customHeight="true" x14ac:dyDescent="0.25">
      <c r="A27" s="365"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t="s">
        <v>158</v>
      </c>
      <c r="AM27" s="89" t="s">
        <v>158</v>
      </c>
      <c r="AN27" s="10"/>
      <c r="AO27" s="10"/>
      <c r="AP27" s="104"/>
      <c r="AQ27" s="58" t="s">
        <v>120</v>
      </c>
      <c r="AR27" s="47" t="s">
        <v>158</v>
      </c>
      <c r="AS27" s="47"/>
      <c r="AT27" s="47"/>
      <c r="AU27" s="47"/>
      <c r="AV27" s="47" t="s">
        <v>158</v>
      </c>
      <c r="AW27" s="89" t="s">
        <v>158</v>
      </c>
      <c r="AX27" s="10"/>
      <c r="AY27" s="10"/>
      <c r="AZ27" s="104"/>
      <c r="BA27" s="58" t="s">
        <v>120</v>
      </c>
      <c r="BB27" s="47" t="s">
        <v>158</v>
      </c>
      <c r="BC27" s="47"/>
      <c r="BD27" s="47"/>
      <c r="BE27" s="47"/>
      <c r="BF27" s="47" t="s">
        <v>158</v>
      </c>
      <c r="BG27" s="89" t="s">
        <v>158</v>
      </c>
      <c r="BH27" s="10"/>
      <c r="BI27" s="10"/>
      <c r="BJ27" s="104"/>
      <c r="BK27" s="58" t="s">
        <v>120</v>
      </c>
      <c r="BL27" s="47" t="s">
        <v>158</v>
      </c>
      <c r="BM27" s="47"/>
      <c r="BN27" s="47"/>
      <c r="BO27" s="47"/>
      <c r="BP27" s="47" t="s">
        <v>158</v>
      </c>
      <c r="BQ27" s="89" t="s">
        <v>158</v>
      </c>
      <c r="BR27" s="10"/>
      <c r="BS27" s="10"/>
      <c r="BT27" s="104"/>
      <c r="BU27" s="58" t="s">
        <v>120</v>
      </c>
      <c r="BV27" s="47" t="s">
        <v>158</v>
      </c>
      <c r="BW27" s="47"/>
      <c r="BX27" s="47"/>
      <c r="BY27" s="47"/>
      <c r="BZ27" s="47"/>
      <c r="CA27" s="89"/>
      <c r="CB27" s="10"/>
      <c r="CC27" s="10"/>
      <c r="CD27" s="104"/>
      <c r="CE27" s="58" t="s">
        <v>120</v>
      </c>
      <c r="CF27" s="47" t="s">
        <v>158</v>
      </c>
      <c r="CG27" s="47"/>
      <c r="CH27" s="47"/>
      <c r="CI27" s="47"/>
      <c r="CJ27" s="47" t="s">
        <v>158</v>
      </c>
      <c r="CK27" s="89" t="s">
        <v>158</v>
      </c>
      <c r="CL27" s="10"/>
      <c r="CM27" s="10"/>
      <c r="CN27" s="104"/>
      <c r="CO27" s="58" t="s">
        <v>120</v>
      </c>
      <c r="CP27" s="47" t="s">
        <v>158</v>
      </c>
      <c r="CQ27" s="47"/>
      <c r="CR27" s="47"/>
      <c r="CS27" s="47"/>
      <c r="CT27" s="47" t="s">
        <v>158</v>
      </c>
      <c r="CU27" s="89" t="s">
        <v>158</v>
      </c>
      <c r="CV27" s="10"/>
      <c r="CW27" s="10"/>
      <c r="CX27" s="112"/>
      <c r="DH27" s="112"/>
      <c r="DR27" s="112"/>
      <c r="EB27" s="112"/>
      <c r="EL27" s="112"/>
      <c r="EV27" s="112"/>
      <c r="FF27" s="112"/>
      <c r="FP27" s="112"/>
      <c r="FZ27" s="112"/>
      <c r="GJ27" s="112"/>
      <c r="GT27" s="112"/>
      <c r="HD27" s="112"/>
      <c r="HN27" s="112"/>
      <c r="HX27" s="112"/>
      <c r="IH27" s="112"/>
    </row>
    <row xmlns:x14ac="http://schemas.microsoft.com/office/spreadsheetml/2009/9/ac" r="28" s="2" customFormat="true" ht="15.75" customHeight="true" x14ac:dyDescent="0.25">
      <c r="A28" s="365"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t="s">
        <v>158</v>
      </c>
      <c r="AM28" s="89" t="s">
        <v>158</v>
      </c>
      <c r="AN28" s="10"/>
      <c r="AO28" s="10"/>
      <c r="AP28" s="104"/>
      <c r="AQ28" s="58" t="s">
        <v>102</v>
      </c>
      <c r="AR28" s="47" t="s">
        <v>158</v>
      </c>
      <c r="AS28" s="47"/>
      <c r="AT28" s="47"/>
      <c r="AU28" s="47"/>
      <c r="AV28" s="47" t="s">
        <v>158</v>
      </c>
      <c r="AW28" s="89" t="s">
        <v>158</v>
      </c>
      <c r="AX28" s="10"/>
      <c r="AY28" s="10"/>
      <c r="AZ28" s="104"/>
      <c r="BA28" s="58" t="s">
        <v>102</v>
      </c>
      <c r="BB28" s="47" t="s">
        <v>158</v>
      </c>
      <c r="BC28" s="47"/>
      <c r="BD28" s="47"/>
      <c r="BE28" s="47"/>
      <c r="BF28" s="47" t="s">
        <v>158</v>
      </c>
      <c r="BG28" s="89" t="s">
        <v>158</v>
      </c>
      <c r="BH28" s="10"/>
      <c r="BI28" s="10"/>
      <c r="BJ28" s="104"/>
      <c r="BK28" s="58" t="s">
        <v>102</v>
      </c>
      <c r="BL28" s="47" t="s">
        <v>158</v>
      </c>
      <c r="BM28" s="47"/>
      <c r="BN28" s="47"/>
      <c r="BO28" s="47"/>
      <c r="BP28" s="47" t="s">
        <v>158</v>
      </c>
      <c r="BQ28" s="89" t="s">
        <v>158</v>
      </c>
      <c r="BR28" s="10"/>
      <c r="BS28" s="10"/>
      <c r="BT28" s="104"/>
      <c r="BU28" s="58" t="s">
        <v>102</v>
      </c>
      <c r="BV28" s="47" t="s">
        <v>158</v>
      </c>
      <c r="BW28" s="47"/>
      <c r="BX28" s="47"/>
      <c r="BY28" s="47"/>
      <c r="BZ28" s="47"/>
      <c r="CA28" s="89"/>
      <c r="CB28" s="10"/>
      <c r="CC28" s="10"/>
      <c r="CD28" s="104"/>
      <c r="CE28" s="58" t="s">
        <v>102</v>
      </c>
      <c r="CF28" s="47" t="s">
        <v>158</v>
      </c>
      <c r="CG28" s="47"/>
      <c r="CH28" s="47"/>
      <c r="CI28" s="47"/>
      <c r="CJ28" s="47" t="s">
        <v>158</v>
      </c>
      <c r="CK28" s="89" t="s">
        <v>158</v>
      </c>
      <c r="CL28" s="10"/>
      <c r="CM28" s="10"/>
      <c r="CN28" s="104"/>
      <c r="CO28" s="58" t="s">
        <v>102</v>
      </c>
      <c r="CP28" s="47" t="s">
        <v>158</v>
      </c>
      <c r="CQ28" s="47"/>
      <c r="CR28" s="47"/>
      <c r="CS28" s="47"/>
      <c r="CT28" s="47" t="s">
        <v>158</v>
      </c>
      <c r="CU28" s="89" t="s">
        <v>158</v>
      </c>
      <c r="CV28" s="10"/>
      <c r="CW28" s="10"/>
      <c r="CX28" s="112"/>
      <c r="DH28" s="112"/>
      <c r="DR28" s="112"/>
      <c r="EB28" s="112"/>
      <c r="EL28" s="112"/>
      <c r="EV28" s="112"/>
      <c r="FF28" s="112"/>
      <c r="FP28" s="112"/>
      <c r="FZ28" s="112"/>
      <c r="GJ28" s="112"/>
      <c r="GT28" s="112"/>
      <c r="HD28" s="112"/>
      <c r="HN28" s="112"/>
      <c r="HX28" s="112"/>
      <c r="IH28" s="112"/>
    </row>
    <row xmlns:x14ac="http://schemas.microsoft.com/office/spreadsheetml/2009/9/ac" r="29" ht="15.75" customHeight="true" x14ac:dyDescent="0.25">
      <c r="A29" s="365"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t="s">
        <v>158</v>
      </c>
      <c r="AM29" s="89" t="s">
        <v>158</v>
      </c>
      <c r="AN29" s="10"/>
      <c r="AO29" s="10"/>
      <c r="AP29" s="104"/>
      <c r="AQ29" s="58" t="s">
        <v>159</v>
      </c>
      <c r="AR29" s="47" t="s">
        <v>158</v>
      </c>
      <c r="AS29" s="47"/>
      <c r="AT29" s="47"/>
      <c r="AU29" s="47"/>
      <c r="AV29" s="47" t="s">
        <v>158</v>
      </c>
      <c r="AW29" s="89" t="s">
        <v>158</v>
      </c>
      <c r="AX29" s="10"/>
      <c r="AY29" s="10"/>
      <c r="AZ29" s="104"/>
      <c r="BA29" s="58" t="s">
        <v>159</v>
      </c>
      <c r="BB29" s="47" t="s">
        <v>158</v>
      </c>
      <c r="BC29" s="47"/>
      <c r="BD29" s="47"/>
      <c r="BE29" s="47"/>
      <c r="BF29" s="47" t="s">
        <v>158</v>
      </c>
      <c r="BG29" s="89" t="s">
        <v>158</v>
      </c>
      <c r="BH29" s="10"/>
      <c r="BI29" s="10"/>
      <c r="BJ29" s="104"/>
      <c r="BK29" s="58" t="s">
        <v>159</v>
      </c>
      <c r="BL29" s="47" t="s">
        <v>158</v>
      </c>
      <c r="BM29" s="47"/>
      <c r="BN29" s="47"/>
      <c r="BO29" s="47"/>
      <c r="BP29" s="47" t="s">
        <v>158</v>
      </c>
      <c r="BQ29" s="89" t="s">
        <v>158</v>
      </c>
      <c r="BR29" s="10"/>
      <c r="BS29" s="10"/>
      <c r="BT29" s="104"/>
      <c r="BU29" s="58" t="s">
        <v>159</v>
      </c>
      <c r="BV29" s="47" t="s">
        <v>158</v>
      </c>
      <c r="BW29" s="47"/>
      <c r="BX29" s="47"/>
      <c r="BY29" s="47"/>
      <c r="BZ29" s="47"/>
      <c r="CA29" s="89"/>
      <c r="CB29" s="10"/>
      <c r="CC29" s="10"/>
      <c r="CD29" s="104"/>
      <c r="CE29" s="58" t="s">
        <v>159</v>
      </c>
      <c r="CF29" s="47" t="s">
        <v>158</v>
      </c>
      <c r="CG29" s="47"/>
      <c r="CH29" s="47"/>
      <c r="CI29" s="47"/>
      <c r="CJ29" s="47" t="s">
        <v>158</v>
      </c>
      <c r="CK29" s="89" t="s">
        <v>158</v>
      </c>
      <c r="CL29" s="10"/>
      <c r="CM29" s="10"/>
      <c r="CN29" s="104"/>
      <c r="CO29" s="58" t="s">
        <v>159</v>
      </c>
      <c r="CP29" s="47" t="s">
        <v>158</v>
      </c>
      <c r="CQ29" s="47"/>
      <c r="CR29" s="47"/>
      <c r="CS29" s="47"/>
      <c r="CT29" s="47" t="s">
        <v>158</v>
      </c>
      <c r="CU29" s="89" t="s">
        <v>158</v>
      </c>
      <c r="CV29" s="10"/>
      <c r="CW29" s="10"/>
    </row>
    <row xmlns:x14ac="http://schemas.microsoft.com/office/spreadsheetml/2009/9/ac" r="30" ht="15.75" customHeight="true" x14ac:dyDescent="0.25">
      <c r="A30" s="365"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c r="AZ30" s="105"/>
      <c r="BA30" s="11" t="s">
        <v>23</v>
      </c>
      <c r="BB30" s="63"/>
      <c r="BC30" s="63"/>
      <c r="BD30" s="63"/>
      <c r="BE30" s="64"/>
      <c r="BF30" s="65"/>
      <c r="BG30" s="66"/>
      <c r="BH30" s="10"/>
      <c r="BI30" s="10"/>
      <c r="BJ30" s="105"/>
      <c r="BK30" s="11" t="s">
        <v>23</v>
      </c>
      <c r="BL30" s="63"/>
      <c r="BM30" s="63"/>
      <c r="BN30" s="63"/>
      <c r="BO30" s="64"/>
      <c r="BP30" s="65"/>
      <c r="BQ30" s="66"/>
      <c r="BR30" s="10"/>
      <c r="BS30" s="10"/>
      <c r="BT30" s="105"/>
      <c r="BU30" s="11" t="s">
        <v>23</v>
      </c>
      <c r="BV30" s="63"/>
      <c r="BW30" s="63"/>
      <c r="BX30" s="63"/>
      <c r="BY30" s="64"/>
      <c r="BZ30" s="65"/>
      <c r="CA30" s="66"/>
      <c r="CB30" s="10"/>
      <c r="CC30" s="10"/>
      <c r="CD30" s="105"/>
      <c r="CE30" s="11" t="s">
        <v>23</v>
      </c>
      <c r="CF30" s="63"/>
      <c r="CG30" s="63"/>
      <c r="CH30" s="63"/>
      <c r="CI30" s="64"/>
      <c r="CJ30" s="65"/>
      <c r="CK30" s="66"/>
      <c r="CL30" s="10"/>
      <c r="CM30" s="10"/>
      <c r="CN30" s="105"/>
      <c r="CO30" s="11" t="s">
        <v>23</v>
      </c>
      <c r="CP30" s="63"/>
      <c r="CQ30" s="63"/>
      <c r="CR30" s="63"/>
      <c r="CS30" s="64"/>
      <c r="CT30" s="65"/>
      <c r="CU30" s="66"/>
      <c r="CV30" s="10"/>
      <c r="CW30" s="10"/>
    </row>
    <row xmlns:x14ac="http://schemas.microsoft.com/office/spreadsheetml/2009/9/ac" r="31" s="3" customFormat="true" ht="16.5" thickBot="true" x14ac:dyDescent="0.3">
      <c r="A31" s="365"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6"/>
      <c r="BA31" s="67" t="s">
        <v>20</v>
      </c>
      <c r="BB31" s="68"/>
      <c r="BC31" s="68"/>
      <c r="BD31" s="68"/>
      <c r="BE31" s="68"/>
      <c r="BF31" s="68"/>
      <c r="BG31" s="69"/>
      <c r="BH31" s="10"/>
      <c r="BI31" s="10"/>
      <c r="BJ31" s="106"/>
      <c r="BK31" s="67" t="s">
        <v>20</v>
      </c>
      <c r="BL31" s="68"/>
      <c r="BM31" s="68"/>
      <c r="BN31" s="68"/>
      <c r="BO31" s="68"/>
      <c r="BP31" s="68"/>
      <c r="BQ31" s="69"/>
      <c r="BR31" s="10"/>
      <c r="BS31" s="10"/>
      <c r="BT31" s="106"/>
      <c r="BU31" s="67" t="s">
        <v>20</v>
      </c>
      <c r="BV31" s="68"/>
      <c r="BW31" s="68"/>
      <c r="BX31" s="68"/>
      <c r="BY31" s="68"/>
      <c r="BZ31" s="68"/>
      <c r="CA31" s="69"/>
      <c r="CB31" s="10"/>
      <c r="CC31" s="10"/>
      <c r="CD31" s="106"/>
      <c r="CE31" s="67" t="s">
        <v>20</v>
      </c>
      <c r="CF31" s="68"/>
      <c r="CG31" s="68"/>
      <c r="CH31" s="68"/>
      <c r="CI31" s="68"/>
      <c r="CJ31" s="68"/>
      <c r="CK31" s="69"/>
      <c r="CL31" s="10"/>
      <c r="CM31" s="10"/>
      <c r="CN31" s="106"/>
      <c r="CO31" s="67" t="s">
        <v>20</v>
      </c>
      <c r="CP31" s="68"/>
      <c r="CQ31" s="68"/>
      <c r="CR31" s="68"/>
      <c r="CS31" s="68"/>
      <c r="CT31" s="68"/>
      <c r="CU31" s="69"/>
      <c r="CV31" s="10"/>
      <c r="CW31" s="10"/>
      <c r="CX31" s="107"/>
      <c r="DH31" s="107"/>
      <c r="DR31" s="107"/>
      <c r="EB31" s="107"/>
      <c r="EL31" s="107"/>
      <c r="EV31" s="107"/>
      <c r="FF31" s="107"/>
      <c r="FP31" s="107"/>
      <c r="FZ31" s="107"/>
      <c r="GJ31" s="107"/>
      <c r="GT31" s="107"/>
      <c r="HD31" s="107"/>
      <c r="HN31" s="107"/>
      <c r="HX31" s="107"/>
      <c r="IH31" s="107"/>
    </row>
    <row xmlns:x14ac="http://schemas.microsoft.com/office/spreadsheetml/2009/9/ac" r="32" s="3" customFormat="true" x14ac:dyDescent="0.25">
      <c r="A32" s="365" t="str">
        <f ca="true">IF(ISBLANK('Data Summary'!A34),"",'Data Summary'!A34)</f>
        <v/>
      </c>
      <c r="B32" s="107"/>
      <c r="L32" s="107"/>
      <c r="V32" s="107"/>
      <c r="AF32" s="107"/>
      <c r="AP32" s="107"/>
      <c r="AZ32" s="107"/>
      <c r="BA32" s="107"/>
      <c r="BJ32" s="107"/>
      <c r="BT32" s="107"/>
      <c r="CD32" s="107"/>
      <c r="CN32" s="107"/>
      <c r="CX32" s="107"/>
      <c r="DH32" s="107"/>
      <c r="DR32" s="107"/>
      <c r="EB32" s="107"/>
      <c r="EL32" s="107"/>
      <c r="EV32" s="107"/>
      <c r="FF32" s="107"/>
      <c r="FP32" s="107"/>
      <c r="FZ32" s="107"/>
      <c r="GJ32" s="107"/>
      <c r="GT32" s="107"/>
      <c r="HD32" s="107"/>
      <c r="HN32" s="107"/>
      <c r="HX32" s="107"/>
      <c r="IH32" s="107"/>
    </row>
    <row xmlns:x14ac="http://schemas.microsoft.com/office/spreadsheetml/2009/9/ac" r="33" s="3" customFormat="true" x14ac:dyDescent="0.25">
      <c r="A33" s="365" t="str">
        <f ca="true">IF(ISBLANK('Data Summary'!A35),"",'Data Summary'!A35)</f>
        <v/>
      </c>
      <c r="B33" s="107"/>
      <c r="L33" s="107"/>
      <c r="V33" s="107"/>
      <c r="AF33" s="107"/>
      <c r="AP33" s="107"/>
      <c r="AZ33" s="107"/>
      <c r="BA33" s="107"/>
      <c r="BJ33" s="107"/>
      <c r="BT33" s="107"/>
      <c r="CD33" s="107"/>
      <c r="CN33" s="107"/>
      <c r="CX33" s="107"/>
      <c r="DH33" s="107"/>
      <c r="DR33" s="107"/>
      <c r="EB33" s="107"/>
      <c r="EL33" s="107"/>
      <c r="EV33" s="107"/>
      <c r="FF33" s="107"/>
      <c r="FP33" s="107"/>
      <c r="FZ33" s="107"/>
      <c r="GJ33" s="107"/>
      <c r="GT33" s="107"/>
      <c r="HD33" s="107"/>
      <c r="HN33" s="107"/>
      <c r="HX33" s="107"/>
      <c r="IH33" s="107"/>
    </row>
    <row xmlns:x14ac="http://schemas.microsoft.com/office/spreadsheetml/2009/9/ac" r="34" s="3" customFormat="true" x14ac:dyDescent="0.25">
      <c r="A34" s="365" t="str">
        <f ca="true">IF(ISBLANK('Data Summary'!A36),"",'Data Summary'!A36)</f>
        <v/>
      </c>
      <c r="B34" s="107"/>
      <c r="L34" s="107"/>
      <c r="V34" s="107"/>
      <c r="AF34" s="107"/>
      <c r="AP34" s="107"/>
      <c r="AZ34" s="107"/>
      <c r="BA34" s="107"/>
      <c r="BJ34" s="107"/>
      <c r="BT34" s="107"/>
      <c r="CD34" s="107"/>
      <c r="CN34" s="107"/>
      <c r="CX34" s="107"/>
      <c r="DH34" s="107"/>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65"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65"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65"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65"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65"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65"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65"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65"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65"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65"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65"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65"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65"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65"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65"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65"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65"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65"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65"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65"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65"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65"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65"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65"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65"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65"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65"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65"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65"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65"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65"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65"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65"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65"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65"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65"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65"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65"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65"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65"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65"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65"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65"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65"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65"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65"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65"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65"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65"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65"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65"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65"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65"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65"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65"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65"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65"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65"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65"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65"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65"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65"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65"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65"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65"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65"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65"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65"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65"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65"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65"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65"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65"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65"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65"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65"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65"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65"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65"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65"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65"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65"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65"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65"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65"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65"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65"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65"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65"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65"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65"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65"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65"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65"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65"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65"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65"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65"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65"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65"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65"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65"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65"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65"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65"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65"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65"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65"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65"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65"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65"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65"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65"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65"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65"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65"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65"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63"/>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63"/>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63"/>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63"/>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63"/>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63"/>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63"/>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63"/>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63"/>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63"/>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63"/>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63"/>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63"/>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63"/>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63"/>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63"/>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63"/>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63"/>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63"/>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63"/>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63"/>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63"/>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63"/>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63"/>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63"/>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63"/>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63"/>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63"/>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63"/>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63"/>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63"/>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63"/>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63"/>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63"/>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63"/>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63"/>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63"/>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63"/>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63"/>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63"/>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63"/>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63"/>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63"/>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63"/>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63"/>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63"/>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63"/>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63"/>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63"/>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63"/>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63"/>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63"/>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63"/>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63"/>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63"/>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63"/>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63"/>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63"/>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63"/>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63"/>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63"/>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63"/>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63"/>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63"/>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63"/>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63"/>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63"/>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63"/>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63"/>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63"/>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63"/>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63"/>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63"/>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63"/>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63"/>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63"/>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63"/>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63"/>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63"/>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63"/>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63"/>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63"/>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63"/>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63"/>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63"/>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63"/>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63"/>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63"/>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63"/>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63"/>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63"/>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63"/>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63"/>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63"/>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63"/>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63"/>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63"/>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63"/>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63"/>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63"/>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63"/>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63"/>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63"/>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63"/>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63"/>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63"/>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63"/>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63"/>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63"/>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63"/>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63"/>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63"/>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63"/>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63"/>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63"/>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63"/>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63"/>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63"/>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63"/>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63"/>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63"/>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63"/>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63"/>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63"/>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63"/>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63"/>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63"/>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63"/>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63"/>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63"/>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63"/>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63"/>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63"/>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63"/>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63"/>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63"/>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63"/>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63"/>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63"/>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63"/>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63"/>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63"/>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63"/>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63"/>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63"/>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63"/>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63"/>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63"/>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63"/>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63"/>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63"/>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63"/>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63"/>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63"/>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63"/>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63"/>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63"/>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63"/>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63"/>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63"/>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63"/>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63"/>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63"/>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63"/>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63"/>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63"/>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63"/>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63"/>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63"/>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63"/>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63"/>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63"/>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63"/>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63"/>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63"/>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63"/>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63"/>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63"/>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63"/>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63"/>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63"/>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63"/>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63"/>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63"/>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63"/>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63"/>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63"/>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63"/>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63"/>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63"/>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63"/>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63"/>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63"/>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63"/>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63"/>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63"/>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63"/>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63"/>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63"/>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63"/>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63"/>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63"/>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63"/>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63"/>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63"/>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63"/>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63"/>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63"/>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63"/>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63"/>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63"/>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63"/>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63"/>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63"/>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63"/>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63"/>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63"/>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63"/>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63"/>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63"/>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63"/>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63"/>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63"/>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63"/>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63"/>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63"/>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63"/>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63"/>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63"/>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63"/>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63"/>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63"/>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63"/>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63"/>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63"/>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63"/>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63"/>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63"/>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63"/>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63"/>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63"/>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63"/>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63"/>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63"/>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63"/>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63"/>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63"/>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63"/>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63"/>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63"/>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63"/>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63"/>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63"/>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63"/>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63"/>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63"/>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63"/>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63"/>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63"/>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63"/>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63"/>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63"/>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63"/>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63"/>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63"/>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63"/>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63"/>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63"/>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63"/>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63"/>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63"/>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63"/>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63"/>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63"/>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63"/>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63"/>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63"/>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63"/>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63"/>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63"/>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63"/>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63"/>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63"/>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63"/>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63"/>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63"/>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63"/>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63"/>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63"/>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63"/>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63"/>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63"/>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63"/>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63"/>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63"/>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63"/>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63"/>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63"/>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63"/>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63"/>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63"/>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63"/>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63"/>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63"/>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63"/>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63"/>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63"/>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63"/>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63"/>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63"/>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63"/>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63"/>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63"/>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63"/>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63"/>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63"/>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63"/>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63"/>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63"/>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63"/>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63"/>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63"/>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63"/>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63"/>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63"/>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63"/>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63"/>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63"/>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63"/>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63"/>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63"/>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63"/>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63"/>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63"/>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63"/>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63"/>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63"/>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63"/>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63"/>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63"/>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63"/>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63"/>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63"/>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63"/>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63"/>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63"/>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63"/>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63"/>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63"/>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63"/>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63"/>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63"/>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63"/>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63"/>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63"/>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63"/>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63"/>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63"/>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63"/>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63"/>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63"/>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63"/>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63"/>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63"/>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63"/>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63"/>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63"/>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63"/>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63"/>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63"/>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63"/>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63"/>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63"/>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63"/>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63"/>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63"/>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63"/>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63"/>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63"/>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63"/>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63"/>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63"/>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63"/>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63"/>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63"/>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63"/>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63"/>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63"/>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63"/>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63"/>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63"/>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63"/>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63"/>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63"/>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63"/>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63"/>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63"/>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63"/>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63"/>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63"/>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63"/>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63"/>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63"/>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63"/>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63"/>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63"/>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63"/>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63"/>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63"/>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63"/>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63"/>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63"/>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63"/>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63"/>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63"/>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63"/>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63"/>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63"/>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63"/>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63"/>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63"/>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63"/>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63"/>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63"/>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63"/>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63"/>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63"/>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63"/>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63"/>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63"/>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63"/>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63"/>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63"/>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63"/>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63"/>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63"/>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63"/>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63"/>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63"/>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63"/>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63"/>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63"/>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63"/>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63"/>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63"/>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63"/>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63"/>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63"/>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63"/>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63"/>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63"/>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63"/>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63"/>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63"/>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63"/>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63"/>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63"/>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63"/>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63"/>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63"/>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63"/>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63"/>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63"/>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63"/>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63"/>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63"/>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63"/>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63"/>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63"/>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63"/>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63"/>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c r="IH622" s="107"/>
    </row>
    <row xmlns:x14ac="http://schemas.microsoft.com/office/spreadsheetml/2009/9/ac" r="623" s="3" customFormat="true" x14ac:dyDescent="0.25">
      <c r="A623" s="363"/>
      <c r="B623" s="107"/>
      <c r="L623" s="107"/>
      <c r="V623" s="107"/>
      <c r="AF623" s="107"/>
      <c r="AP623" s="107"/>
      <c r="AZ623" s="107"/>
      <c r="BA623" s="107"/>
      <c r="BJ623" s="107"/>
      <c r="BT623" s="107"/>
      <c r="CD623" s="107"/>
      <c r="CN623" s="107"/>
      <c r="CX623" s="107"/>
      <c r="DH623" s="107"/>
      <c r="DR623" s="107"/>
      <c r="EB623" s="107"/>
      <c r="EL623" s="107"/>
      <c r="EV623" s="107"/>
      <c r="FF623" s="107"/>
      <c r="FP623" s="107"/>
      <c r="FZ623" s="107"/>
      <c r="GJ623" s="107"/>
      <c r="GT623" s="107"/>
      <c r="HD623" s="107"/>
      <c r="HN623" s="107"/>
      <c r="HX623" s="107"/>
      <c r="IH623" s="107"/>
    </row>
    <row xmlns:x14ac="http://schemas.microsoft.com/office/spreadsheetml/2009/9/ac" r="624" s="3" customFormat="true" x14ac:dyDescent="0.25">
      <c r="A624" s="363"/>
      <c r="B624" s="107"/>
      <c r="L624" s="107"/>
      <c r="V624" s="107"/>
      <c r="AF624" s="107"/>
      <c r="AP624" s="107"/>
      <c r="AZ624" s="107"/>
      <c r="BA624" s="107"/>
      <c r="BJ624" s="107"/>
      <c r="BT624" s="107"/>
      <c r="CD624" s="107"/>
      <c r="CN624" s="107"/>
      <c r="CX624" s="107"/>
      <c r="DH624" s="107"/>
      <c r="DR624" s="107"/>
      <c r="EB624" s="107"/>
      <c r="EL624" s="107"/>
      <c r="EV624" s="107"/>
      <c r="FF624" s="107"/>
      <c r="FP624" s="107"/>
      <c r="FZ624" s="107"/>
      <c r="GJ624" s="107"/>
      <c r="GT624" s="107"/>
      <c r="HD624" s="107"/>
      <c r="HN624" s="107"/>
      <c r="HX624" s="107"/>
      <c r="IH624" s="107"/>
    </row>
    <row xmlns:x14ac="http://schemas.microsoft.com/office/spreadsheetml/2009/9/ac" r="625" s="3" customFormat="true" x14ac:dyDescent="0.25">
      <c r="A625" s="363"/>
      <c r="B625" s="107"/>
      <c r="L625" s="107"/>
      <c r="V625" s="107"/>
      <c r="AF625" s="107"/>
      <c r="AP625" s="107"/>
      <c r="AZ625" s="107"/>
      <c r="BA625" s="107"/>
      <c r="BJ625" s="107"/>
      <c r="BT625" s="107"/>
      <c r="CD625" s="107"/>
      <c r="CN625" s="107"/>
      <c r="CX625" s="107"/>
      <c r="DH625" s="107"/>
      <c r="DR625" s="107"/>
      <c r="EB625" s="107"/>
      <c r="EL625" s="107"/>
      <c r="EV625" s="107"/>
      <c r="FF625" s="107"/>
      <c r="FP625" s="107"/>
      <c r="FZ625" s="107"/>
      <c r="GJ625" s="107"/>
      <c r="GT625" s="107"/>
      <c r="HD625" s="107"/>
      <c r="HN625" s="107"/>
      <c r="HX625" s="107"/>
      <c r="IH625" s="107"/>
    </row>
    <row xmlns:x14ac="http://schemas.microsoft.com/office/spreadsheetml/2009/9/ac" r="626" s="3" customFormat="true" x14ac:dyDescent="0.25">
      <c r="A626" s="363"/>
      <c r="B626" s="107"/>
      <c r="L626" s="107"/>
      <c r="V626" s="107"/>
      <c r="AF626" s="107"/>
      <c r="AP626" s="107"/>
      <c r="AZ626" s="107"/>
      <c r="BA626" s="107"/>
      <c r="BJ626" s="107"/>
      <c r="BT626" s="107"/>
      <c r="CD626" s="107"/>
      <c r="CN626" s="107"/>
      <c r="CX626" s="107"/>
      <c r="DH626" s="107"/>
      <c r="DR626" s="107"/>
      <c r="EB626" s="107"/>
      <c r="EL626" s="107"/>
      <c r="EV626" s="107"/>
      <c r="FF626" s="107"/>
      <c r="FP626" s="107"/>
      <c r="FZ626" s="107"/>
      <c r="GJ626" s="107"/>
      <c r="GT626" s="107"/>
      <c r="HD626" s="107"/>
      <c r="HN626" s="107"/>
      <c r="HX626" s="107"/>
      <c r="IH626" s="107"/>
    </row>
    <row xmlns:x14ac="http://schemas.microsoft.com/office/spreadsheetml/2009/9/ac" r="627" s="3" customFormat="true" x14ac:dyDescent="0.25">
      <c r="A627" s="363"/>
      <c r="B627" s="107"/>
      <c r="L627" s="107"/>
      <c r="V627" s="107"/>
      <c r="AF627" s="107"/>
      <c r="AP627" s="107"/>
      <c r="AZ627" s="107"/>
      <c r="BA627" s="107"/>
      <c r="BJ627" s="107"/>
      <c r="BT627" s="107"/>
      <c r="CD627" s="107"/>
      <c r="CN627" s="107"/>
      <c r="CX627" s="107"/>
      <c r="DH627" s="107"/>
      <c r="DR627" s="107"/>
      <c r="EB627" s="107"/>
      <c r="EL627" s="107"/>
      <c r="EV627" s="107"/>
      <c r="FF627" s="107"/>
      <c r="FP627" s="107"/>
      <c r="FZ627" s="107"/>
      <c r="GJ627" s="107"/>
      <c r="GT627" s="107"/>
      <c r="HD627" s="107"/>
      <c r="HN627" s="107"/>
      <c r="HX627" s="107"/>
      <c r="IH627" s="107"/>
    </row>
    <row xmlns:x14ac="http://schemas.microsoft.com/office/spreadsheetml/2009/9/ac" r="628" s="3" customFormat="true" x14ac:dyDescent="0.25">
      <c r="A628" s="363"/>
      <c r="B628" s="107"/>
      <c r="L628" s="107"/>
      <c r="V628" s="107"/>
      <c r="AF628" s="107"/>
      <c r="AP628" s="107"/>
      <c r="AZ628" s="107"/>
      <c r="BA628" s="107"/>
      <c r="BJ628" s="107"/>
      <c r="BT628" s="107"/>
      <c r="CD628" s="107"/>
      <c r="CN628" s="107"/>
      <c r="CX628" s="107"/>
      <c r="DH628" s="107"/>
      <c r="DR628" s="107"/>
      <c r="EB628" s="107"/>
      <c r="EL628" s="107"/>
      <c r="EV628" s="107"/>
      <c r="FF628" s="107"/>
      <c r="FP628" s="107"/>
      <c r="FZ628" s="107"/>
      <c r="GJ628" s="107"/>
      <c r="GT628" s="107"/>
      <c r="HD628" s="107"/>
      <c r="HN628" s="107"/>
      <c r="HX628" s="107"/>
      <c r="IH628" s="107"/>
    </row>
    <row xmlns:x14ac="http://schemas.microsoft.com/office/spreadsheetml/2009/9/ac" r="629" s="3" customFormat="true" x14ac:dyDescent="0.25">
      <c r="A629" s="363"/>
      <c r="B629" s="107"/>
      <c r="L629" s="107"/>
      <c r="V629" s="107"/>
      <c r="AF629" s="107"/>
      <c r="AP629" s="107"/>
      <c r="AZ629" s="107"/>
      <c r="BA629" s="107"/>
      <c r="BJ629" s="107"/>
      <c r="BT629" s="107"/>
      <c r="CD629" s="107"/>
      <c r="CN629" s="107"/>
      <c r="CX629" s="107"/>
      <c r="DH629" s="107"/>
      <c r="DR629" s="107"/>
      <c r="EB629" s="107"/>
      <c r="EL629" s="107"/>
      <c r="EV629" s="107"/>
      <c r="FF629" s="107"/>
      <c r="FP629" s="107"/>
      <c r="FZ629" s="107"/>
      <c r="GJ629" s="107"/>
      <c r="GT629" s="107"/>
      <c r="HD629" s="107"/>
      <c r="HN629" s="107"/>
      <c r="HX629" s="107"/>
      <c r="IH629" s="107"/>
    </row>
    <row xmlns:x14ac="http://schemas.microsoft.com/office/spreadsheetml/2009/9/ac" r="630" s="3" customFormat="true" x14ac:dyDescent="0.25">
      <c r="A630" s="363"/>
      <c r="B630" s="107"/>
      <c r="L630" s="107"/>
      <c r="V630" s="107"/>
      <c r="AF630" s="107"/>
      <c r="AP630" s="107"/>
      <c r="AZ630" s="107"/>
      <c r="BA630" s="107"/>
      <c r="BJ630" s="107"/>
      <c r="BT630" s="107"/>
      <c r="CD630" s="107"/>
      <c r="CN630" s="107"/>
      <c r="CX630" s="107"/>
      <c r="DH630" s="107"/>
      <c r="DR630" s="107"/>
      <c r="EB630" s="107"/>
      <c r="EL630" s="107"/>
      <c r="EV630" s="107"/>
      <c r="FF630" s="107"/>
      <c r="FP630" s="107"/>
      <c r="FZ630" s="107"/>
      <c r="GJ630" s="107"/>
      <c r="GT630" s="107"/>
      <c r="HD630" s="107"/>
      <c r="HN630" s="107"/>
      <c r="HX630" s="107"/>
      <c r="IH630" s="107"/>
    </row>
    <row xmlns:x14ac="http://schemas.microsoft.com/office/spreadsheetml/2009/9/ac" r="631" s="3" customFormat="true" x14ac:dyDescent="0.25">
      <c r="A631" s="363"/>
      <c r="B631" s="107"/>
      <c r="L631" s="107"/>
      <c r="V631" s="107"/>
      <c r="AF631" s="107"/>
      <c r="AP631" s="107"/>
      <c r="AZ631" s="107"/>
      <c r="BA631" s="107"/>
      <c r="BJ631" s="107"/>
      <c r="BT631" s="107"/>
      <c r="CD631" s="107"/>
      <c r="CN631" s="107"/>
      <c r="CX631" s="107"/>
      <c r="DH631" s="107"/>
      <c r="DR631" s="107"/>
      <c r="EB631" s="107"/>
      <c r="EL631" s="107"/>
      <c r="EV631" s="107"/>
      <c r="FF631" s="107"/>
      <c r="FP631" s="107"/>
      <c r="FZ631" s="107"/>
      <c r="GJ631" s="107"/>
      <c r="GT631" s="107"/>
      <c r="HD631" s="107"/>
      <c r="HN631" s="107"/>
      <c r="HX631" s="107"/>
      <c r="IH631" s="107"/>
    </row>
    <row xmlns:x14ac="http://schemas.microsoft.com/office/spreadsheetml/2009/9/ac" r="632" s="3" customFormat="true" x14ac:dyDescent="0.25">
      <c r="A632" s="363"/>
      <c r="B632" s="107"/>
      <c r="L632" s="107"/>
      <c r="V632" s="107"/>
      <c r="AF632" s="107"/>
      <c r="AP632" s="107"/>
      <c r="AZ632" s="107"/>
      <c r="BA632" s="107"/>
      <c r="BJ632" s="107"/>
      <c r="BT632" s="107"/>
      <c r="CD632" s="107"/>
      <c r="CN632" s="107"/>
      <c r="CX632" s="107"/>
      <c r="DH632" s="107"/>
      <c r="DR632" s="107"/>
      <c r="EB632" s="107"/>
      <c r="EL632" s="107"/>
      <c r="EV632" s="107"/>
      <c r="FF632" s="107"/>
      <c r="FP632" s="107"/>
      <c r="FZ632" s="107"/>
      <c r="GJ632" s="107"/>
      <c r="GT632" s="107"/>
      <c r="HD632" s="107"/>
      <c r="HN632" s="107"/>
      <c r="HX632" s="107"/>
      <c r="IH632" s="107"/>
    </row>
    <row xmlns:x14ac="http://schemas.microsoft.com/office/spreadsheetml/2009/9/ac" r="633" s="3" customFormat="true" x14ac:dyDescent="0.25">
      <c r="A633" s="363"/>
      <c r="B633" s="107"/>
      <c r="L633" s="107"/>
      <c r="V633" s="107"/>
      <c r="AF633" s="107"/>
      <c r="AP633" s="107"/>
      <c r="AZ633" s="107"/>
      <c r="BA633" s="107"/>
      <c r="BJ633" s="107"/>
      <c r="BT633" s="107"/>
      <c r="CD633" s="107"/>
      <c r="CN633" s="107"/>
      <c r="CX633" s="107"/>
      <c r="DH633" s="107"/>
      <c r="DR633" s="107"/>
      <c r="EB633" s="107"/>
      <c r="EL633" s="107"/>
      <c r="EV633" s="107"/>
      <c r="FF633" s="107"/>
      <c r="FP633" s="107"/>
      <c r="FZ633" s="107"/>
      <c r="GJ633" s="107"/>
      <c r="GT633" s="107"/>
      <c r="HD633" s="107"/>
      <c r="HN633" s="107"/>
      <c r="HX633" s="107"/>
      <c r="IH633" s="107"/>
    </row>
    <row xmlns:x14ac="http://schemas.microsoft.com/office/spreadsheetml/2009/9/ac" r="634" s="3" customFormat="true" x14ac:dyDescent="0.25">
      <c r="A634" s="363"/>
      <c r="B634" s="107"/>
      <c r="L634" s="107"/>
      <c r="V634" s="107"/>
      <c r="AF634" s="107"/>
      <c r="AP634" s="107"/>
      <c r="AZ634" s="107"/>
      <c r="BA634" s="107"/>
      <c r="BJ634" s="107"/>
      <c r="BT634" s="107"/>
      <c r="CD634" s="107"/>
      <c r="CN634" s="107"/>
      <c r="CX634" s="107"/>
      <c r="DH634" s="107"/>
      <c r="DR634" s="107"/>
      <c r="EB634" s="107"/>
      <c r="EL634" s="107"/>
      <c r="EV634" s="107"/>
      <c r="FF634" s="107"/>
      <c r="FP634" s="107"/>
      <c r="FZ634" s="107"/>
      <c r="GJ634" s="107"/>
      <c r="GT634" s="107"/>
      <c r="HD634" s="107"/>
      <c r="HN634" s="107"/>
      <c r="HX634" s="107"/>
      <c r="IH634" s="107"/>
    </row>
    <row xmlns:x14ac="http://schemas.microsoft.com/office/spreadsheetml/2009/9/ac" r="635" s="3" customFormat="true" x14ac:dyDescent="0.25">
      <c r="A635" s="363"/>
      <c r="B635" s="107"/>
      <c r="L635" s="107"/>
      <c r="V635" s="107"/>
      <c r="AF635" s="107"/>
      <c r="AP635" s="107"/>
      <c r="AZ635" s="107"/>
      <c r="BA635" s="107"/>
      <c r="BJ635" s="107"/>
      <c r="BT635" s="107"/>
      <c r="CD635" s="107"/>
      <c r="CN635" s="107"/>
      <c r="CX635" s="107"/>
      <c r="DH635" s="107"/>
      <c r="DR635" s="107"/>
      <c r="EB635" s="107"/>
      <c r="EL635" s="107"/>
      <c r="EV635" s="107"/>
      <c r="FF635" s="107"/>
      <c r="FP635" s="107"/>
      <c r="FZ635" s="107"/>
      <c r="GJ635" s="107"/>
      <c r="GT635" s="107"/>
      <c r="HD635" s="107"/>
      <c r="HN635" s="107"/>
      <c r="HX635" s="107"/>
      <c r="IH635" s="107"/>
    </row>
    <row xmlns:x14ac="http://schemas.microsoft.com/office/spreadsheetml/2009/9/ac" r="636" s="3" customFormat="true" x14ac:dyDescent="0.25">
      <c r="A636" s="363"/>
      <c r="B636" s="107"/>
      <c r="L636" s="107"/>
      <c r="V636" s="107"/>
      <c r="AF636" s="107"/>
      <c r="AP636" s="107"/>
      <c r="AZ636" s="107"/>
      <c r="BA636" s="107"/>
      <c r="BJ636" s="107"/>
      <c r="BT636" s="107"/>
      <c r="CD636" s="107"/>
      <c r="CN636" s="107"/>
      <c r="CX636" s="107"/>
      <c r="DH636" s="107"/>
      <c r="DR636" s="107"/>
      <c r="EB636" s="107"/>
      <c r="EL636" s="107"/>
      <c r="EV636" s="107"/>
      <c r="FF636" s="107"/>
      <c r="FP636" s="107"/>
      <c r="FZ636" s="107"/>
      <c r="GJ636" s="107"/>
      <c r="GT636" s="107"/>
      <c r="HD636" s="107"/>
      <c r="HN636" s="107"/>
      <c r="HX636" s="107"/>
      <c r="IH636" s="107"/>
    </row>
    <row xmlns:x14ac="http://schemas.microsoft.com/office/spreadsheetml/2009/9/ac" r="637" s="3" customFormat="true" x14ac:dyDescent="0.25">
      <c r="A637" s="363"/>
      <c r="B637" s="107"/>
      <c r="L637" s="107"/>
      <c r="V637" s="107"/>
      <c r="AF637" s="107"/>
      <c r="AP637" s="107"/>
      <c r="AZ637" s="107"/>
      <c r="BA637" s="107"/>
      <c r="BJ637" s="107"/>
      <c r="BT637" s="107"/>
      <c r="CD637" s="107"/>
      <c r="CN637" s="107"/>
      <c r="CX637" s="107"/>
      <c r="DH637" s="107"/>
      <c r="DR637" s="107"/>
      <c r="EB637" s="107"/>
      <c r="EL637" s="107"/>
      <c r="EV637" s="107"/>
      <c r="FF637" s="107"/>
      <c r="FP637" s="107"/>
      <c r="FZ637" s="107"/>
      <c r="GJ637" s="107"/>
      <c r="GT637" s="107"/>
      <c r="HD637" s="107"/>
      <c r="HN637" s="107"/>
      <c r="HX637" s="107"/>
      <c r="IH637" s="107"/>
    </row>
  </sheetData>
  <mergeCells count="11">
    <mergeCell ref="CO26:CU26"/>
    <mergeCell ref="A2:A3"/>
    <mergeCell ref="BK26:BQ26"/>
    <mergeCell ref="CE26:CK26"/>
    <mergeCell ref="AQ26:AW26"/>
    <mergeCell ref="C26:I26"/>
    <mergeCell ref="BA26:BG26"/>
    <mergeCell ref="M26:S26"/>
    <mergeCell ref="W26:AC26"/>
    <mergeCell ref="AG26:AM26"/>
    <mergeCell ref="BU26:CA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298" customFormat="true" ht="30" customHeight="true" x14ac:dyDescent="0.25">
      <c r="B1" s="314" t="s">
        <v>22</v>
      </c>
      <c r="C1" s="534" t="s">
        <v>220</v>
      </c>
      <c r="D1" s="295" t="s">
        <v>180</v>
      </c>
      <c r="E1" s="295"/>
      <c r="F1" s="295"/>
      <c r="G1" s="295"/>
      <c r="H1" s="295"/>
      <c r="I1" s="313"/>
      <c r="J1" s="296"/>
      <c r="K1" s="297"/>
      <c r="L1" s="314" t="s">
        <v>22</v>
      </c>
      <c r="M1" s="534" t="s">
        <v>221</v>
      </c>
      <c r="N1" s="295" t="s">
        <v>180</v>
      </c>
      <c r="O1" s="295"/>
      <c r="P1" s="295"/>
      <c r="Q1" s="295"/>
      <c r="R1" s="295"/>
      <c r="S1" s="313"/>
      <c r="T1" s="296"/>
      <c r="U1" s="297"/>
      <c r="V1" s="314" t="s">
        <v>22</v>
      </c>
      <c r="W1" s="534" t="s">
        <v>222</v>
      </c>
      <c r="X1" s="295" t="s">
        <v>180</v>
      </c>
      <c r="Y1" s="295"/>
      <c r="Z1" s="295"/>
      <c r="AA1" s="295"/>
      <c r="AB1" s="295"/>
      <c r="AC1" s="313"/>
      <c r="AD1" s="296"/>
      <c r="AE1" s="297"/>
      <c r="AF1" s="314" t="s">
        <v>22</v>
      </c>
      <c r="AG1" s="534" t="s">
        <v>223</v>
      </c>
      <c r="AH1" s="295" t="s">
        <v>180</v>
      </c>
      <c r="AI1" s="295"/>
      <c r="AJ1" s="295"/>
      <c r="AK1" s="295"/>
      <c r="AL1" s="295"/>
      <c r="AM1" s="313"/>
      <c r="AN1" s="296"/>
      <c r="AO1" s="297"/>
      <c r="AP1" s="314" t="s">
        <v>22</v>
      </c>
      <c r="AQ1" s="534" t="s">
        <v>224</v>
      </c>
      <c r="AR1" s="295" t="s">
        <v>180</v>
      </c>
      <c r="AS1" s="295"/>
      <c r="AT1" s="295"/>
      <c r="AU1" s="295"/>
      <c r="AV1" s="295"/>
      <c r="AW1" s="313"/>
      <c r="AX1" s="296"/>
      <c r="AY1" s="297"/>
      <c r="AZ1" s="314" t="s">
        <v>22</v>
      </c>
      <c r="BA1" s="534" t="s">
        <v>225</v>
      </c>
      <c r="BB1" s="295" t="s">
        <v>180</v>
      </c>
      <c r="BC1" s="295"/>
      <c r="BD1" s="295"/>
      <c r="BE1" s="295"/>
      <c r="BF1" s="295"/>
      <c r="BG1" s="313"/>
      <c r="BH1" s="296"/>
      <c r="BI1" s="297"/>
      <c r="BJ1" s="314" t="s">
        <v>22</v>
      </c>
      <c r="BK1" s="534">
        <v>2019</v>
      </c>
      <c r="BL1" s="295" t="s">
        <v>180</v>
      </c>
      <c r="BM1" s="295"/>
      <c r="BN1" s="295"/>
      <c r="BO1" s="295"/>
      <c r="BP1" s="295"/>
      <c r="BQ1" s="313"/>
      <c r="BR1" s="296"/>
      <c r="BS1" s="297"/>
      <c r="BT1" s="314" t="s">
        <v>22</v>
      </c>
      <c r="BU1" s="534">
        <v>2019</v>
      </c>
      <c r="BV1" s="295" t="s">
        <v>180</v>
      </c>
      <c r="BW1" s="295"/>
      <c r="BX1" s="295"/>
      <c r="BY1" s="295"/>
      <c r="BZ1" s="295"/>
      <c r="CA1" s="313"/>
      <c r="CB1" s="296"/>
      <c r="CC1" s="297"/>
      <c r="CD1" s="314" t="s">
        <v>22</v>
      </c>
      <c r="CE1" s="534">
        <v>2020</v>
      </c>
      <c r="CF1" s="295" t="s">
        <v>180</v>
      </c>
      <c r="CG1" s="295"/>
      <c r="CH1" s="295"/>
      <c r="CI1" s="295"/>
      <c r="CJ1" s="295"/>
      <c r="CK1" s="313"/>
      <c r="CL1" s="296"/>
      <c r="CM1" s="297"/>
      <c r="CN1" s="314" t="s">
        <v>22</v>
      </c>
      <c r="CO1" s="534">
        <v>2021</v>
      </c>
      <c r="CP1" s="295" t="s">
        <v>180</v>
      </c>
      <c r="CQ1" s="295"/>
      <c r="CR1" s="295"/>
      <c r="CS1" s="295"/>
      <c r="CT1" s="295"/>
      <c r="CU1" s="313"/>
      <c r="CV1" s="296"/>
      <c r="CW1" s="297"/>
    </row>
    <row xmlns:x14ac="http://schemas.microsoft.com/office/spreadsheetml/2009/9/ac" r="2" s="298" customFormat="true" ht="30" customHeight="true" x14ac:dyDescent="0.25">
      <c r="A2" s="549" t="s">
        <v>245</v>
      </c>
      <c r="B2" s="301" t="s">
        <v>214</v>
      </c>
      <c r="C2" s="245" t="s">
        <v>176</v>
      </c>
      <c r="D2" s="245" t="s">
        <v>175</v>
      </c>
      <c r="E2" s="302"/>
      <c r="F2" s="302"/>
      <c r="G2" s="302"/>
      <c r="H2" s="302"/>
      <c r="I2" s="303"/>
      <c r="J2" s="299" t="s">
        <v>226</v>
      </c>
      <c r="K2" s="345"/>
      <c r="L2" s="301" t="s">
        <v>215</v>
      </c>
      <c r="M2" s="245" t="s">
        <v>176</v>
      </c>
      <c r="N2" s="245" t="s">
        <v>175</v>
      </c>
      <c r="O2" s="302"/>
      <c r="P2" s="302"/>
      <c r="Q2" s="302"/>
      <c r="R2" s="302"/>
      <c r="S2" s="303"/>
      <c r="T2" s="299" t="s">
        <v>226</v>
      </c>
      <c r="U2" s="345"/>
      <c r="V2" s="301" t="s">
        <v>216</v>
      </c>
      <c r="W2" s="245" t="s">
        <v>176</v>
      </c>
      <c r="X2" s="245" t="s">
        <v>175</v>
      </c>
      <c r="Y2" s="302"/>
      <c r="Z2" s="302"/>
      <c r="AA2" s="302"/>
      <c r="AB2" s="302"/>
      <c r="AC2" s="303"/>
      <c r="AD2" s="299" t="s">
        <v>226</v>
      </c>
      <c r="AE2" s="345"/>
      <c r="AF2" s="301" t="s">
        <v>217</v>
      </c>
      <c r="AG2" s="245" t="s">
        <v>176</v>
      </c>
      <c r="AH2" s="245" t="s">
        <v>175</v>
      </c>
      <c r="AI2" s="302"/>
      <c r="AJ2" s="302"/>
      <c r="AK2" s="302"/>
      <c r="AL2" s="302"/>
      <c r="AM2" s="303"/>
      <c r="AN2" s="299" t="s">
        <v>226</v>
      </c>
      <c r="AO2" s="345"/>
      <c r="AP2" s="301" t="s">
        <v>218</v>
      </c>
      <c r="AQ2" s="245" t="s">
        <v>176</v>
      </c>
      <c r="AR2" s="245" t="s">
        <v>175</v>
      </c>
      <c r="AS2" s="302"/>
      <c r="AT2" s="302"/>
      <c r="AU2" s="302"/>
      <c r="AV2" s="302"/>
      <c r="AW2" s="303"/>
      <c r="AX2" s="299" t="s">
        <v>226</v>
      </c>
      <c r="AY2" s="345"/>
      <c r="AZ2" s="301" t="s">
        <v>219</v>
      </c>
      <c r="BA2" s="245" t="s">
        <v>176</v>
      </c>
      <c r="BB2" s="245" t="s">
        <v>175</v>
      </c>
      <c r="BC2" s="302"/>
      <c r="BD2" s="302"/>
      <c r="BE2" s="302"/>
      <c r="BF2" s="302"/>
      <c r="BG2" s="303"/>
      <c r="BH2" s="299" t="s">
        <v>226</v>
      </c>
      <c r="BI2" s="300"/>
      <c r="BJ2" s="301" t="s">
        <v>242</v>
      </c>
      <c r="BK2" s="245" t="s">
        <v>176</v>
      </c>
      <c r="BL2" s="245" t="s">
        <v>175</v>
      </c>
      <c r="BM2" s="302"/>
      <c r="BN2" s="302"/>
      <c r="BO2" s="302"/>
      <c r="BP2" s="302"/>
      <c r="BQ2" s="303"/>
      <c r="BR2" s="299" t="s">
        <v>226</v>
      </c>
      <c r="BS2" s="300"/>
      <c r="BT2" s="301" t="s">
        <v>252</v>
      </c>
      <c r="BU2" s="245" t="s">
        <v>176</v>
      </c>
      <c r="BV2" s="245" t="s">
        <v>253</v>
      </c>
      <c r="BW2" s="302"/>
      <c r="BX2" s="302"/>
      <c r="BY2" s="302"/>
      <c r="BZ2" s="302"/>
      <c r="CA2" s="303"/>
      <c r="CB2" s="299" t="s">
        <v>226</v>
      </c>
      <c r="CC2" s="300"/>
      <c r="CD2" s="301" t="s">
        <v>243</v>
      </c>
      <c r="CE2" s="245" t="s">
        <v>176</v>
      </c>
      <c r="CF2" s="245" t="s">
        <v>175</v>
      </c>
      <c r="CG2" s="302"/>
      <c r="CH2" s="302"/>
      <c r="CI2" s="302"/>
      <c r="CJ2" s="302"/>
      <c r="CK2" s="303"/>
      <c r="CL2" s="299" t="s">
        <v>226</v>
      </c>
      <c r="CM2" s="300"/>
      <c r="CN2" s="301" t="s">
        <v>250</v>
      </c>
      <c r="CO2" s="245" t="s">
        <v>176</v>
      </c>
      <c r="CP2" s="245" t="s">
        <v>175</v>
      </c>
      <c r="CQ2" s="302"/>
      <c r="CR2" s="302"/>
      <c r="CS2" s="302"/>
      <c r="CT2" s="302"/>
      <c r="CU2" s="303"/>
      <c r="CV2" s="299" t="s">
        <v>226</v>
      </c>
      <c r="CW2" s="300"/>
    </row>
    <row xmlns:x14ac="http://schemas.microsoft.com/office/spreadsheetml/2009/9/ac" r="3" s="238" customFormat="true" ht="18" customHeight="true" x14ac:dyDescent="0.25">
      <c r="A3" s="549"/>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344" t="s">
        <v>167</v>
      </c>
      <c r="AQ3" s="247" t="s">
        <v>56</v>
      </c>
      <c r="AR3" s="248" t="s">
        <v>7</v>
      </c>
      <c r="AS3" s="249" t="s">
        <v>1</v>
      </c>
      <c r="AT3" s="249" t="s">
        <v>2</v>
      </c>
      <c r="AU3" s="249" t="s">
        <v>16</v>
      </c>
      <c r="AV3" s="249" t="s">
        <v>17</v>
      </c>
      <c r="AW3" s="250" t="s">
        <v>18</v>
      </c>
      <c r="AX3" s="236"/>
      <c r="AY3" s="251"/>
      <c r="AZ3" s="344" t="s">
        <v>167</v>
      </c>
      <c r="BA3" s="247" t="s">
        <v>56</v>
      </c>
      <c r="BB3" s="248" t="s">
        <v>7</v>
      </c>
      <c r="BC3" s="249" t="s">
        <v>1</v>
      </c>
      <c r="BD3" s="249" t="s">
        <v>2</v>
      </c>
      <c r="BE3" s="249" t="s">
        <v>16</v>
      </c>
      <c r="BF3" s="249" t="s">
        <v>17</v>
      </c>
      <c r="BG3" s="250" t="s">
        <v>18</v>
      </c>
      <c r="BH3" s="236"/>
      <c r="BI3" s="251"/>
      <c r="BJ3" s="344" t="s">
        <v>167</v>
      </c>
      <c r="BK3" s="247" t="s">
        <v>56</v>
      </c>
      <c r="BL3" s="248" t="s">
        <v>7</v>
      </c>
      <c r="BM3" s="249" t="s">
        <v>1</v>
      </c>
      <c r="BN3" s="249" t="s">
        <v>2</v>
      </c>
      <c r="BO3" s="249" t="s">
        <v>16</v>
      </c>
      <c r="BP3" s="249" t="s">
        <v>17</v>
      </c>
      <c r="BQ3" s="250" t="s">
        <v>18</v>
      </c>
      <c r="BR3" s="236"/>
      <c r="BS3" s="251"/>
      <c r="BT3" s="344" t="s">
        <v>167</v>
      </c>
      <c r="BU3" s="247" t="s">
        <v>56</v>
      </c>
      <c r="BV3" s="248" t="s">
        <v>7</v>
      </c>
      <c r="BW3" s="249" t="s">
        <v>1</v>
      </c>
      <c r="BX3" s="249" t="s">
        <v>2</v>
      </c>
      <c r="BY3" s="249" t="s">
        <v>16</v>
      </c>
      <c r="BZ3" s="249" t="s">
        <v>17</v>
      </c>
      <c r="CA3" s="250" t="s">
        <v>18</v>
      </c>
      <c r="CB3" s="236"/>
      <c r="CC3" s="251"/>
      <c r="CD3" s="344" t="s">
        <v>167</v>
      </c>
      <c r="CE3" s="247" t="s">
        <v>56</v>
      </c>
      <c r="CF3" s="248" t="s">
        <v>7</v>
      </c>
      <c r="CG3" s="249" t="s">
        <v>1</v>
      </c>
      <c r="CH3" s="249" t="s">
        <v>2</v>
      </c>
      <c r="CI3" s="249" t="s">
        <v>16</v>
      </c>
      <c r="CJ3" s="249" t="s">
        <v>17</v>
      </c>
      <c r="CK3" s="250" t="s">
        <v>18</v>
      </c>
      <c r="CL3" s="236"/>
      <c r="CM3" s="251"/>
      <c r="CN3" s="344" t="s">
        <v>167</v>
      </c>
      <c r="CO3" s="247" t="s">
        <v>56</v>
      </c>
      <c r="CP3" s="248" t="s">
        <v>7</v>
      </c>
      <c r="CQ3" s="249" t="s">
        <v>1</v>
      </c>
      <c r="CR3" s="249" t="s">
        <v>2</v>
      </c>
      <c r="CS3" s="249" t="s">
        <v>16</v>
      </c>
      <c r="CT3" s="249" t="s">
        <v>17</v>
      </c>
      <c r="CU3" s="250" t="s">
        <v>18</v>
      </c>
      <c r="CV3" s="236"/>
      <c r="CW3" s="251"/>
      <c r="CX3" s="237"/>
      <c r="DH3" s="237"/>
      <c r="DR3" s="237"/>
      <c r="EB3" s="237"/>
      <c r="EL3" s="237"/>
      <c r="EV3" s="237"/>
      <c r="FF3" s="237"/>
      <c r="FP3" s="237"/>
      <c r="FZ3" s="237"/>
      <c r="GJ3" s="237"/>
      <c r="GT3" s="237"/>
      <c r="HD3" s="237"/>
      <c r="HN3" s="237"/>
      <c r="HX3" s="237"/>
      <c r="IH3" s="237"/>
    </row>
    <row xmlns:x14ac="http://schemas.microsoft.com/office/spreadsheetml/2009/9/ac" r="4" s="4" customFormat="true" x14ac:dyDescent="0.25">
      <c r="A4" s="366" t="str">
        <f>IF(ISBLANK('Data Summary'!A6),"",'Data Summary'!A6)</f>
        <v>ESP_2013_UIS</v>
      </c>
      <c r="B4" s="101" t="s">
        <v>183</v>
      </c>
      <c r="C4" s="132" t="s">
        <v>3</v>
      </c>
      <c r="D4" s="8">
        <f t="shared" ref="D4:I4" si="0">IF(COUNTA(D14)=0,"",D14)</f>
        <v>0</v>
      </c>
      <c r="E4" s="8" t="str">
        <f t="shared" si="0"/>
        <v/>
      </c>
      <c r="F4" s="8" t="str">
        <f t="shared" si="0"/>
        <v/>
      </c>
      <c r="G4" s="8" t="str">
        <f t="shared" si="0"/>
        <v/>
      </c>
      <c r="H4" s="8">
        <f t="shared" si="0"/>
        <v>0</v>
      </c>
      <c r="I4" s="25">
        <f t="shared" si="0"/>
        <v>0</v>
      </c>
      <c r="J4" s="19"/>
      <c r="K4" s="14"/>
      <c r="L4" s="101" t="s">
        <v>183</v>
      </c>
      <c r="M4" s="132" t="s">
        <v>3</v>
      </c>
      <c r="N4" s="8">
        <f t="shared" ref="N4:S4" si="1">IF(COUNTA(N14)=0,"",N14)</f>
        <v>0</v>
      </c>
      <c r="O4" s="8" t="str">
        <f t="shared" si="1"/>
        <v/>
      </c>
      <c r="P4" s="8" t="str">
        <f t="shared" si="1"/>
        <v/>
      </c>
      <c r="Q4" s="8" t="str">
        <f t="shared" si="1"/>
        <v/>
      </c>
      <c r="R4" s="8">
        <f t="shared" si="1"/>
        <v>0</v>
      </c>
      <c r="S4" s="25">
        <f t="shared" si="1"/>
        <v>0</v>
      </c>
      <c r="T4" s="19"/>
      <c r="U4" s="14"/>
      <c r="V4" s="101" t="s">
        <v>183</v>
      </c>
      <c r="W4" s="132" t="s">
        <v>3</v>
      </c>
      <c r="X4" s="8">
        <f t="shared" ref="X4:AC4" si="2">IF(COUNTA(X14)=0,"",X14)</f>
        <v>0</v>
      </c>
      <c r="Y4" s="8" t="str">
        <f t="shared" si="2"/>
        <v/>
      </c>
      <c r="Z4" s="8" t="str">
        <f t="shared" si="2"/>
        <v/>
      </c>
      <c r="AA4" s="8" t="str">
        <f t="shared" si="2"/>
        <v/>
      </c>
      <c r="AB4" s="8">
        <f t="shared" si="2"/>
        <v>0</v>
      </c>
      <c r="AC4" s="25">
        <f t="shared" si="2"/>
        <v>0</v>
      </c>
      <c r="AD4" s="19"/>
      <c r="AE4" s="14"/>
      <c r="AF4" s="101" t="s">
        <v>183</v>
      </c>
      <c r="AG4" s="132" t="s">
        <v>3</v>
      </c>
      <c r="AH4" s="8">
        <f t="shared" ref="AH4:AM4" si="3">IF(COUNTA(AH14)=0,"",AH14)</f>
        <v>0</v>
      </c>
      <c r="AI4" s="8" t="str">
        <f t="shared" si="3"/>
        <v/>
      </c>
      <c r="AJ4" s="8" t="str">
        <f t="shared" si="3"/>
        <v/>
      </c>
      <c r="AK4" s="8" t="str">
        <f t="shared" si="3"/>
        <v/>
      </c>
      <c r="AL4" s="8">
        <f t="shared" si="3"/>
        <v>0</v>
      </c>
      <c r="AM4" s="25">
        <f t="shared" si="3"/>
        <v>0</v>
      </c>
      <c r="AN4" s="19"/>
      <c r="AO4" s="14"/>
      <c r="AP4" s="101" t="s">
        <v>183</v>
      </c>
      <c r="AQ4" s="132" t="s">
        <v>3</v>
      </c>
      <c r="AR4" s="8">
        <f t="shared" ref="AR4:AW4" si="4">IF(COUNTA(AR14)=0,"",AR14)</f>
        <v>0</v>
      </c>
      <c r="AS4" s="8" t="str">
        <f t="shared" si="4"/>
        <v/>
      </c>
      <c r="AT4" s="8" t="str">
        <f t="shared" si="4"/>
        <v/>
      </c>
      <c r="AU4" s="8" t="str">
        <f t="shared" si="4"/>
        <v/>
      </c>
      <c r="AV4" s="8">
        <f t="shared" si="4"/>
        <v>0</v>
      </c>
      <c r="AW4" s="25">
        <f t="shared" si="4"/>
        <v>0</v>
      </c>
      <c r="AX4" s="19"/>
      <c r="AY4" s="14"/>
      <c r="AZ4" s="101" t="s">
        <v>183</v>
      </c>
      <c r="BA4" s="132" t="s">
        <v>3</v>
      </c>
      <c r="BB4" s="8">
        <f t="shared" ref="BB4:BG4" si="5">IF(COUNTA(BB14)=0,"",BB14)</f>
        <v>0</v>
      </c>
      <c r="BC4" s="8" t="str">
        <f t="shared" si="5"/>
        <v/>
      </c>
      <c r="BD4" s="8" t="str">
        <f t="shared" si="5"/>
        <v/>
      </c>
      <c r="BE4" s="8" t="str">
        <f t="shared" si="5"/>
        <v/>
      </c>
      <c r="BF4" s="8">
        <f t="shared" si="5"/>
        <v>0</v>
      </c>
      <c r="BG4" s="25">
        <f t="shared" si="5"/>
        <v>0</v>
      </c>
      <c r="BH4" s="19"/>
      <c r="BI4" s="14"/>
      <c r="BJ4" s="101" t="s">
        <v>183</v>
      </c>
      <c r="BK4" s="132" t="s">
        <v>3</v>
      </c>
      <c r="BL4" s="8">
        <f t="shared" ref="BL4:BQ4" si="6">IF(COUNTA(BL14)=0,"",BL14)</f>
        <v>0</v>
      </c>
      <c r="BM4" s="8" t="str">
        <f t="shared" si="6"/>
        <v/>
      </c>
      <c r="BN4" s="8" t="str">
        <f t="shared" si="6"/>
        <v/>
      </c>
      <c r="BO4" s="8" t="str">
        <f t="shared" si="6"/>
        <v/>
      </c>
      <c r="BP4" s="8">
        <f t="shared" si="6"/>
        <v>0</v>
      </c>
      <c r="BQ4" s="25">
        <f t="shared" si="6"/>
        <v>0</v>
      </c>
      <c r="BR4" s="19"/>
      <c r="BS4" s="14"/>
      <c r="BT4" s="101"/>
      <c r="BU4" s="132" t="s">
        <v>3</v>
      </c>
      <c r="BV4" s="8" t="str">
        <f t="shared" ref="BV4:CA4" si="7">IF(COUNTA(BV14)=0,"",BV14)</f>
        <v/>
      </c>
      <c r="BW4" s="8" t="str">
        <f t="shared" si="7"/>
        <v/>
      </c>
      <c r="BX4" s="8" t="str">
        <f t="shared" si="7"/>
        <v/>
      </c>
      <c r="BY4" s="8" t="str">
        <f t="shared" si="7"/>
        <v/>
      </c>
      <c r="BZ4" s="8" t="str">
        <f t="shared" si="7"/>
        <v/>
      </c>
      <c r="CA4" s="25" t="str">
        <f t="shared" si="7"/>
        <v/>
      </c>
      <c r="CB4" s="19"/>
      <c r="CC4" s="14"/>
      <c r="CD4" s="101" t="s">
        <v>183</v>
      </c>
      <c r="CE4" s="132" t="s">
        <v>3</v>
      </c>
      <c r="CF4" s="8">
        <f t="shared" ref="CF4:CK4" si="8">IF(COUNTA(CF14)=0,"",CF14)</f>
        <v>0</v>
      </c>
      <c r="CG4" s="8" t="str">
        <f t="shared" si="8"/>
        <v/>
      </c>
      <c r="CH4" s="8" t="str">
        <f t="shared" si="8"/>
        <v/>
      </c>
      <c r="CI4" s="8" t="str">
        <f t="shared" si="8"/>
        <v/>
      </c>
      <c r="CJ4" s="8">
        <f t="shared" si="8"/>
        <v>0</v>
      </c>
      <c r="CK4" s="25">
        <f t="shared" si="8"/>
        <v>0</v>
      </c>
      <c r="CL4" s="19"/>
      <c r="CM4" s="14"/>
      <c r="CN4" s="101" t="s">
        <v>183</v>
      </c>
      <c r="CO4" s="132" t="s">
        <v>3</v>
      </c>
      <c r="CP4" s="8">
        <f t="shared" ref="CP4:CU4" si="9">IF(COUNTA(CP14)=0,"",CP14)</f>
        <v>0</v>
      </c>
      <c r="CQ4" s="8" t="str">
        <f t="shared" si="9"/>
        <v/>
      </c>
      <c r="CR4" s="8" t="str">
        <f t="shared" si="9"/>
        <v/>
      </c>
      <c r="CS4" s="8" t="str">
        <f t="shared" si="9"/>
        <v/>
      </c>
      <c r="CT4" s="8">
        <f t="shared" si="9"/>
        <v>0</v>
      </c>
      <c r="CU4" s="25">
        <f t="shared" si="9"/>
        <v>0</v>
      </c>
      <c r="CV4" s="19"/>
      <c r="CW4" s="14"/>
      <c r="CX4" s="109"/>
      <c r="DH4" s="109"/>
      <c r="DR4" s="109"/>
      <c r="EB4" s="109"/>
      <c r="EL4" s="109"/>
      <c r="EV4" s="109"/>
      <c r="FF4" s="109"/>
      <c r="FP4" s="109"/>
      <c r="FZ4" s="109"/>
      <c r="GJ4" s="109"/>
      <c r="GT4" s="109"/>
      <c r="HD4" s="109"/>
      <c r="HN4" s="109"/>
      <c r="HX4" s="109"/>
      <c r="IH4" s="109"/>
    </row>
    <row xmlns:x14ac="http://schemas.microsoft.com/office/spreadsheetml/2009/9/ac" r="5" s="4" customFormat="true" x14ac:dyDescent="0.25">
      <c r="A5" s="366" t="str">
        <f ca="true">IF(ISBLANK('Data Summary'!A7),"",'Data Summary'!A7)</f>
        <v>ESP_2014_UIS</v>
      </c>
      <c r="B5" s="101"/>
      <c r="C5" s="132"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2"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2"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2"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1"/>
      <c r="AQ5" s="132" t="s">
        <v>0</v>
      </c>
      <c r="AR5" s="8">
        <f>IF((COUNTA(AR15:AR26)=0)+(COUNTA(AR14)=0),"",100-AR14-SUMPRODUCT(AQ15:AQ26,AR15:AR26))</f>
        <v>0</v>
      </c>
      <c r="AS5" s="8" t="str">
        <f>IF((COUNTA(AS15:AS26)=0)+(COUNTA(AS14)=0),"",100-AS14-SUMPRODUCT(AQ15:AQ26,AS15:AS26))</f>
        <v/>
      </c>
      <c r="AT5" s="8" t="str">
        <f>IF((COUNTA(AT15:AT26)=0)+(COUNTA(AT14)=0),"",100-AT14-SUMPRODUCT(AQ15:AQ26,AT15:AT26))</f>
        <v/>
      </c>
      <c r="AU5" s="8" t="str">
        <f>IF((COUNTA(AU15:AU26)=0)+(COUNTA(AU14)=0),"",100-AU14-SUMPRODUCT(AQ15:AQ26,AU15:AU26))</f>
        <v/>
      </c>
      <c r="AV5" s="8">
        <f>IF((COUNTA(AV15:AV26)=0)+(COUNTA(AV14)=0),"",100-AV14-SUMPRODUCT(AQ15:AQ26,AV15:AV26))</f>
        <v>0</v>
      </c>
      <c r="AW5" s="25">
        <f>IF((COUNTA(AW15:AW26)=0)+(COUNTA(AW14)=0),"",100-AW14-SUMPRODUCT(AQ15:AQ26,AW15:AW26))</f>
        <v>0</v>
      </c>
      <c r="AX5" s="19"/>
      <c r="AY5" s="14"/>
      <c r="AZ5" s="101"/>
      <c r="BA5" s="132" t="s">
        <v>0</v>
      </c>
      <c r="BB5" s="8">
        <f>IF((COUNTA(BB15:BB26)=0)+(COUNTA(BB14)=0),"",100-BB14-SUMPRODUCT(BA15:BA26,BB15:BB26))</f>
        <v>0</v>
      </c>
      <c r="BC5" s="8" t="str">
        <f>IF((COUNTA(BC15:BC26)=0)+(COUNTA(BC14)=0),"",100-BC14-SUMPRODUCT(BA15:BA26,BC15:BC26))</f>
        <v/>
      </c>
      <c r="BD5" s="8" t="str">
        <f>IF((COUNTA(BD15:BD26)=0)+(COUNTA(BD14)=0),"",100-BD14-SUMPRODUCT(BA15:BA26,BD15:BD26))</f>
        <v/>
      </c>
      <c r="BE5" s="8" t="str">
        <f>IF((COUNTA(BE15:BE26)=0)+(COUNTA(BE14)=0),"",100-BE14-SUMPRODUCT(BA15:BA26,BE15:BE26))</f>
        <v/>
      </c>
      <c r="BF5" s="8">
        <f>IF((COUNTA(BF15:BF26)=0)+(COUNTA(BF14)=0),"",100-BF14-SUMPRODUCT(BA15:BA26,BF15:BF26))</f>
        <v>0</v>
      </c>
      <c r="BG5" s="25">
        <f>IF((COUNTA(BG15:BG26)=0)+(COUNTA(BG14)=0),"",100-BG14-SUMPRODUCT(BA15:BA26,BG15:BG26))</f>
        <v>0</v>
      </c>
      <c r="BH5" s="19"/>
      <c r="BI5" s="14"/>
      <c r="BJ5" s="101"/>
      <c r="BK5" s="132" t="s">
        <v>0</v>
      </c>
      <c r="BL5" s="8">
        <f>IF((COUNTA(BL15:BL26)=0)+(COUNTA(BL14)=0),"",100-BL14-SUMPRODUCT(BK15:BK26,BL15:BL26))</f>
        <v>0</v>
      </c>
      <c r="BM5" s="8" t="str">
        <f>IF((COUNTA(BM15:BM26)=0)+(COUNTA(BM14)=0),"",100-BM14-SUMPRODUCT(BK15:BK26,BM15:BM26))</f>
        <v/>
      </c>
      <c r="BN5" s="8" t="str">
        <f>IF((COUNTA(BN15:BN26)=0)+(COUNTA(BN14)=0),"",100-BN14-SUMPRODUCT(BK15:BK26,BN15:BN26))</f>
        <v/>
      </c>
      <c r="BO5" s="8" t="str">
        <f>IF((COUNTA(BO15:BO26)=0)+(COUNTA(BO14)=0),"",100-BO14-SUMPRODUCT(BK15:BK26,BO15:BO26))</f>
        <v/>
      </c>
      <c r="BP5" s="8">
        <f>IF((COUNTA(BP15:BP26)=0)+(COUNTA(BP14)=0),"",100-BP14-SUMPRODUCT(BK15:BK26,BP15:BP26))</f>
        <v>0</v>
      </c>
      <c r="BQ5" s="25">
        <f>IF((COUNTA(BQ15:BQ26)=0)+(COUNTA(BQ14)=0),"",100-BQ14-SUMPRODUCT(BK15:BK26,BQ15:BQ26))</f>
        <v>0</v>
      </c>
      <c r="BR5" s="19"/>
      <c r="BS5" s="14"/>
      <c r="BT5" s="101"/>
      <c r="BU5" s="132" t="s">
        <v>0</v>
      </c>
      <c r="BV5" s="8" t="str">
        <f>IF((COUNTA(BV15:BV26)=0)+(COUNTA(BV14)=0),"",100-BV14-SUMPRODUCT(BU15:BU26,BV15:BV26))</f>
        <v/>
      </c>
      <c r="BW5" s="8" t="str">
        <f>IF((COUNTA(BW15:BW26)=0)+(COUNTA(BW14)=0),"",100-BW14-SUMPRODUCT(BU15:BU26,BW15:BW26))</f>
        <v/>
      </c>
      <c r="BX5" s="8" t="str">
        <f>IF((COUNTA(BX15:BX26)=0)+(COUNTA(BX14)=0),"",100-BX14-SUMPRODUCT(BU15:BU26,BX15:BX26))</f>
        <v/>
      </c>
      <c r="BY5" s="8" t="str">
        <f>IF((COUNTA(BY15:BY26)=0)+(COUNTA(BY14)=0),"",100-BY14-SUMPRODUCT(BU15:BU26,BY15:BY26))</f>
        <v/>
      </c>
      <c r="BZ5" s="8" t="str">
        <f>IF((COUNTA(BZ15:BZ26)=0)+(COUNTA(BZ14)=0),"",100-BZ14-SUMPRODUCT(BU15:BU26,BZ15:BZ26))</f>
        <v/>
      </c>
      <c r="CA5" s="25" t="str">
        <f>IF((COUNTA(CA15:CA26)=0)+(COUNTA(CA14)=0),"",100-CA14-SUMPRODUCT(BU15:BU26,CA15:CA26))</f>
        <v/>
      </c>
      <c r="CB5" s="19"/>
      <c r="CC5" s="14"/>
      <c r="CD5" s="101"/>
      <c r="CE5" s="132" t="s">
        <v>0</v>
      </c>
      <c r="CF5" s="8">
        <f>IF((COUNTA(CF15:CF26)=0)+(COUNTA(CF14)=0),"",100-CF14-SUMPRODUCT(CE15:CE26,CF15:CF26))</f>
        <v>0</v>
      </c>
      <c r="CG5" s="8" t="str">
        <f>IF((COUNTA(CG15:CG26)=0)+(COUNTA(CG14)=0),"",100-CG14-SUMPRODUCT(CE15:CE26,CG15:CG26))</f>
        <v/>
      </c>
      <c r="CH5" s="8" t="str">
        <f>IF((COUNTA(CH15:CH26)=0)+(COUNTA(CH14)=0),"",100-CH14-SUMPRODUCT(CE15:CE26,CH15:CH26))</f>
        <v/>
      </c>
      <c r="CI5" s="8" t="str">
        <f>IF((COUNTA(CI15:CI26)=0)+(COUNTA(CI14)=0),"",100-CI14-SUMPRODUCT(CE15:CE26,CI15:CI26))</f>
        <v/>
      </c>
      <c r="CJ5" s="8">
        <f>IF((COUNTA(CJ15:CJ26)=0)+(COUNTA(CJ14)=0),"",100-CJ14-SUMPRODUCT(CE15:CE26,CJ15:CJ26))</f>
        <v>0</v>
      </c>
      <c r="CK5" s="25">
        <f>IF((COUNTA(CK15:CK26)=0)+(COUNTA(CK14)=0),"",100-CK14-SUMPRODUCT(CE15:CE26,CK15:CK26))</f>
        <v>0</v>
      </c>
      <c r="CL5" s="19"/>
      <c r="CM5" s="14"/>
      <c r="CN5" s="101"/>
      <c r="CO5" s="132" t="s">
        <v>0</v>
      </c>
      <c r="CP5" s="8">
        <f>IF((COUNTA(CP15:CP26)=0)+(COUNTA(CP14)=0),"",100-CP14-SUMPRODUCT(CO15:CO26,CP15:CP26))</f>
        <v>0</v>
      </c>
      <c r="CQ5" s="8" t="str">
        <f>IF((COUNTA(CQ15:CQ26)=0)+(COUNTA(CQ14)=0),"",100-CQ14-SUMPRODUCT(CO15:CO26,CQ15:CQ26))</f>
        <v/>
      </c>
      <c r="CR5" s="8" t="str">
        <f>IF((COUNTA(CR15:CR26)=0)+(COUNTA(CR14)=0),"",100-CR14-SUMPRODUCT(CO15:CO26,CR15:CR26))</f>
        <v/>
      </c>
      <c r="CS5" s="8" t="str">
        <f>IF((COUNTA(CS15:CS26)=0)+(COUNTA(CS14)=0),"",100-CS14-SUMPRODUCT(CO15:CO26,CS15:CS26))</f>
        <v/>
      </c>
      <c r="CT5" s="8">
        <f>IF((COUNTA(CT15:CT26)=0)+(COUNTA(CT14)=0),"",100-CT14-SUMPRODUCT(CO15:CO26,CT15:CT26))</f>
        <v>0</v>
      </c>
      <c r="CU5" s="25">
        <f>IF((COUNTA(CU15:CU26)=0)+(COUNTA(CU14)=0),"",100-CU14-SUMPRODUCT(CO15:CO26,CU15:CU26))</f>
        <v>0</v>
      </c>
      <c r="CV5" s="19"/>
      <c r="CW5" s="14"/>
      <c r="CX5" s="109"/>
      <c r="DH5" s="109"/>
      <c r="DR5" s="109"/>
      <c r="EB5" s="109"/>
      <c r="EL5" s="109"/>
      <c r="EV5" s="109"/>
      <c r="FF5" s="109"/>
      <c r="FP5" s="109"/>
      <c r="FZ5" s="109"/>
      <c r="GJ5" s="109"/>
      <c r="GT5" s="109"/>
      <c r="HD5" s="109"/>
      <c r="HN5" s="109"/>
      <c r="HX5" s="109"/>
      <c r="IH5" s="109"/>
    </row>
    <row xmlns:x14ac="http://schemas.microsoft.com/office/spreadsheetml/2009/9/ac" r="6" s="4" customFormat="true" x14ac:dyDescent="0.25">
      <c r="A6" s="366" t="str">
        <f ca="true">IF(ISBLANK('Data Summary'!A8),"",'Data Summary'!A8)</f>
        <v>ESP_2015_UIS</v>
      </c>
      <c r="B6" s="101" t="s">
        <v>183</v>
      </c>
      <c r="C6" s="132"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183</v>
      </c>
      <c r="M6" s="132"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1" t="s">
        <v>183</v>
      </c>
      <c r="W6" s="132"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1" t="s">
        <v>183</v>
      </c>
      <c r="AG6" s="132"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1" t="s">
        <v>183</v>
      </c>
      <c r="AQ6" s="132" t="s">
        <v>19</v>
      </c>
      <c r="AR6" s="8">
        <f>IF(COUNTA(AR15:AR26)=0,"",SUMPRODUCT(AR15:AR26,AQ15:AQ26))</f>
        <v>100</v>
      </c>
      <c r="AS6" s="8" t="str">
        <f>IF(COUNTA(AS15:AS26)=0,"",SUMPRODUCT(AS15:AS26,AQ15:AQ26))</f>
        <v/>
      </c>
      <c r="AT6" s="8" t="str">
        <f>IF(COUNTA(AT15:AT26)=0,"",SUMPRODUCT(AT15:AT26,AQ15:AQ26))</f>
        <v/>
      </c>
      <c r="AU6" s="8" t="str">
        <f>IF(COUNTA(AU15:AU26)=0,"",SUMPRODUCT(AU15:AU26,AQ15:AQ26))</f>
        <v/>
      </c>
      <c r="AV6" s="8">
        <f>IF(COUNTA(AV15:AV26)=0,"",SUMPRODUCT(AV15:AV26,AQ15:AQ26))</f>
        <v>100</v>
      </c>
      <c r="AW6" s="25">
        <f>IF(COUNTA(AW15:AW26)=0,"",SUMPRODUCT(AW15:AW26,AQ15:AQ26))</f>
        <v>100</v>
      </c>
      <c r="AX6" s="19"/>
      <c r="AY6" s="14"/>
      <c r="AZ6" s="101" t="s">
        <v>183</v>
      </c>
      <c r="BA6" s="132" t="s">
        <v>19</v>
      </c>
      <c r="BB6" s="8">
        <f>IF(COUNTA(BB15:BB26)=0,"",SUMPRODUCT(BB15:BB26,BA15:BA26))</f>
        <v>100</v>
      </c>
      <c r="BC6" s="8" t="str">
        <f>IF(COUNTA(BC15:BC26)=0,"",SUMPRODUCT(BC15:BC26,BA15:BA26))</f>
        <v/>
      </c>
      <c r="BD6" s="8" t="str">
        <f>IF(COUNTA(BD15:BD26)=0,"",SUMPRODUCT(BD15:BD26,BA15:BA26))</f>
        <v/>
      </c>
      <c r="BE6" s="8" t="str">
        <f>IF(COUNTA(BE15:BE26)=0,"",SUMPRODUCT(BE15:BE26,BA15:BA26))</f>
        <v/>
      </c>
      <c r="BF6" s="8">
        <f>IF(COUNTA(BF15:BF26)=0,"",SUMPRODUCT(BF15:BF26,BA15:BA26))</f>
        <v>100</v>
      </c>
      <c r="BG6" s="25">
        <f>IF(COUNTA(BG15:BG26)=0,"",SUMPRODUCT(BG15:BG26,BA15:BA26))</f>
        <v>100</v>
      </c>
      <c r="BH6" s="19"/>
      <c r="BI6" s="14"/>
      <c r="BJ6" s="101" t="s">
        <v>183</v>
      </c>
      <c r="BK6" s="132" t="s">
        <v>19</v>
      </c>
      <c r="BL6" s="8">
        <f>IF(COUNTA(BL15:BL26)=0,"",SUMPRODUCT(BL15:BL26,BK15:BK26))</f>
        <v>100</v>
      </c>
      <c r="BM6" s="8" t="str">
        <f>IF(COUNTA(BM15:BM26)=0,"",SUMPRODUCT(BM15:BM26,BK15:BK26))</f>
        <v/>
      </c>
      <c r="BN6" s="8" t="str">
        <f>IF(COUNTA(BN15:BN26)=0,"",SUMPRODUCT(BN15:BN26,BK15:BK26))</f>
        <v/>
      </c>
      <c r="BO6" s="8" t="str">
        <f>IF(COUNTA(BO15:BO26)=0,"",SUMPRODUCT(BO15:BO26,BK15:BK26))</f>
        <v/>
      </c>
      <c r="BP6" s="8">
        <f>IF(COUNTA(BP15:BP26)=0,"",SUMPRODUCT(BP15:BP26,BK15:BK26))</f>
        <v>100</v>
      </c>
      <c r="BQ6" s="25">
        <f>IF(COUNTA(BQ15:BQ26)=0,"",SUMPRODUCT(BQ15:BQ26,BK15:BK26))</f>
        <v>100</v>
      </c>
      <c r="BR6" s="19"/>
      <c r="BS6" s="14"/>
      <c r="BT6" s="101"/>
      <c r="BU6" s="132" t="s">
        <v>19</v>
      </c>
      <c r="BV6" s="8" t="str">
        <f>IF(COUNTA(BV15:BV26)=0,"",SUMPRODUCT(BV15:BV26,BU15:BU26))</f>
        <v/>
      </c>
      <c r="BW6" s="8" t="str">
        <f>IF(COUNTA(BW15:BW26)=0,"",SUMPRODUCT(BW15:BW26,BU15:BU26))</f>
        <v/>
      </c>
      <c r="BX6" s="8" t="str">
        <f>IF(COUNTA(BX15:BX26)=0,"",SUMPRODUCT(BX15:BX26,BU15:BU26))</f>
        <v/>
      </c>
      <c r="BY6" s="8" t="str">
        <f>IF(COUNTA(BY15:BY26)=0,"",SUMPRODUCT(BY15:BY26,BU15:BU26))</f>
        <v/>
      </c>
      <c r="BZ6" s="8" t="str">
        <f>IF(COUNTA(BZ15:BZ26)=0,"",SUMPRODUCT(BZ15:BZ26,BU15:BU26))</f>
        <v/>
      </c>
      <c r="CA6" s="25" t="str">
        <f>IF(COUNTA(CA15:CA26)=0,"",SUMPRODUCT(CA15:CA26,BU15:BU26))</f>
        <v/>
      </c>
      <c r="CB6" s="19"/>
      <c r="CC6" s="14"/>
      <c r="CD6" s="101" t="s">
        <v>183</v>
      </c>
      <c r="CE6" s="132" t="s">
        <v>19</v>
      </c>
      <c r="CF6" s="8">
        <f>IF(COUNTA(CF15:CF26)=0,"",SUMPRODUCT(CF15:CF26,CE15:CE26))</f>
        <v>100</v>
      </c>
      <c r="CG6" s="8" t="str">
        <f>IF(COUNTA(CG15:CG26)=0,"",SUMPRODUCT(CG15:CG26,CE15:CE26))</f>
        <v/>
      </c>
      <c r="CH6" s="8" t="str">
        <f>IF(COUNTA(CH15:CH26)=0,"",SUMPRODUCT(CH15:CH26,CE15:CE26))</f>
        <v/>
      </c>
      <c r="CI6" s="8" t="str">
        <f>IF(COUNTA(CI15:CI26)=0,"",SUMPRODUCT(CI15:CI26,CE15:CE26))</f>
        <v/>
      </c>
      <c r="CJ6" s="8">
        <f>IF(COUNTA(CJ15:CJ26)=0,"",SUMPRODUCT(CJ15:CJ26,CE15:CE26))</f>
        <v>100</v>
      </c>
      <c r="CK6" s="25">
        <f>IF(COUNTA(CK15:CK26)=0,"",SUMPRODUCT(CK15:CK26,CE15:CE26))</f>
        <v>100</v>
      </c>
      <c r="CL6" s="19"/>
      <c r="CM6" s="14"/>
      <c r="CN6" s="101" t="s">
        <v>183</v>
      </c>
      <c r="CO6" s="132" t="s">
        <v>19</v>
      </c>
      <c r="CP6" s="8">
        <f>IF(COUNTA(CP15:CP26)=0,"",SUMPRODUCT(CP15:CP26,CO15:CO26))</f>
        <v>100</v>
      </c>
      <c r="CQ6" s="8" t="str">
        <f>IF(COUNTA(CQ15:CQ26)=0,"",SUMPRODUCT(CQ15:CQ26,CO15:CO26))</f>
        <v/>
      </c>
      <c r="CR6" s="8" t="str">
        <f>IF(COUNTA(CR15:CR26)=0,"",SUMPRODUCT(CR15:CR26,CO15:CO26))</f>
        <v/>
      </c>
      <c r="CS6" s="8" t="str">
        <f>IF(COUNTA(CS15:CS26)=0,"",SUMPRODUCT(CS15:CS26,CO15:CO26))</f>
        <v/>
      </c>
      <c r="CT6" s="8">
        <f>IF(COUNTA(CT15:CT26)=0,"",SUMPRODUCT(CT15:CT26,CO15:CO26))</f>
        <v>100</v>
      </c>
      <c r="CU6" s="25">
        <f>IF(COUNTA(CU15:CU26)=0,"",SUMPRODUCT(CU15:CU26,CO15:CO26))</f>
        <v>100</v>
      </c>
      <c r="CV6" s="19"/>
      <c r="CW6" s="14"/>
      <c r="CX6" s="109"/>
      <c r="DH6" s="109"/>
      <c r="DR6" s="109"/>
      <c r="EB6" s="109"/>
      <c r="EL6" s="109"/>
      <c r="EV6" s="109"/>
      <c r="FF6" s="109"/>
      <c r="FP6" s="109"/>
      <c r="FZ6" s="109"/>
      <c r="GJ6" s="109"/>
      <c r="GT6" s="109"/>
      <c r="HD6" s="109"/>
      <c r="HN6" s="109"/>
      <c r="HX6" s="109"/>
      <c r="IH6" s="109"/>
    </row>
    <row xmlns:x14ac="http://schemas.microsoft.com/office/spreadsheetml/2009/9/ac" r="7" s="4" customFormat="true" x14ac:dyDescent="0.25">
      <c r="A7" s="366" t="str">
        <f ca="true">IF(ISBLANK('Data Summary'!A9),"",'Data Summary'!A9)</f>
        <v>ESP_2016_UIS</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1"/>
      <c r="AQ7" s="133" t="s">
        <v>53</v>
      </c>
      <c r="AR7" s="129"/>
      <c r="AS7" s="129"/>
      <c r="AT7" s="129"/>
      <c r="AU7" s="129"/>
      <c r="AV7" s="129"/>
      <c r="AW7" s="70"/>
      <c r="AX7" s="19"/>
      <c r="AY7" s="14"/>
      <c r="AZ7" s="101"/>
      <c r="BA7" s="133" t="s">
        <v>53</v>
      </c>
      <c r="BB7" s="129"/>
      <c r="BC7" s="129"/>
      <c r="BD7" s="129"/>
      <c r="BE7" s="129"/>
      <c r="BF7" s="129"/>
      <c r="BG7" s="70"/>
      <c r="BH7" s="19"/>
      <c r="BI7" s="14"/>
      <c r="BJ7" s="101"/>
      <c r="BK7" s="133" t="s">
        <v>53</v>
      </c>
      <c r="BL7" s="129"/>
      <c r="BM7" s="129"/>
      <c r="BN7" s="129"/>
      <c r="BO7" s="129"/>
      <c r="BP7" s="129"/>
      <c r="BQ7" s="70"/>
      <c r="BR7" s="19"/>
      <c r="BS7" s="14"/>
      <c r="BT7" s="101"/>
      <c r="BU7" s="133" t="s">
        <v>53</v>
      </c>
      <c r="BV7" s="129"/>
      <c r="BW7" s="129"/>
      <c r="BX7" s="129"/>
      <c r="BY7" s="129"/>
      <c r="BZ7" s="129"/>
      <c r="CA7" s="70"/>
      <c r="CB7" s="19"/>
      <c r="CC7" s="14"/>
      <c r="CD7" s="101"/>
      <c r="CE7" s="133" t="s">
        <v>53</v>
      </c>
      <c r="CF7" s="129"/>
      <c r="CG7" s="129"/>
      <c r="CH7" s="129"/>
      <c r="CI7" s="129"/>
      <c r="CJ7" s="129"/>
      <c r="CK7" s="70"/>
      <c r="CL7" s="19"/>
      <c r="CM7" s="14"/>
      <c r="CN7" s="101"/>
      <c r="CO7" s="133" t="s">
        <v>53</v>
      </c>
      <c r="CP7" s="129"/>
      <c r="CQ7" s="129"/>
      <c r="CR7" s="129"/>
      <c r="CS7" s="129"/>
      <c r="CT7" s="129"/>
      <c r="CU7" s="70"/>
      <c r="CV7" s="19"/>
      <c r="CW7" s="14"/>
      <c r="CX7" s="109"/>
      <c r="DH7" s="109"/>
      <c r="DR7" s="109"/>
      <c r="EB7" s="109"/>
      <c r="EL7" s="109"/>
      <c r="EV7" s="109"/>
      <c r="FF7" s="109"/>
      <c r="FP7" s="109"/>
      <c r="FZ7" s="109"/>
      <c r="GJ7" s="109"/>
      <c r="GT7" s="109"/>
      <c r="HD7" s="109"/>
      <c r="HN7" s="109"/>
      <c r="HX7" s="109"/>
      <c r="IH7" s="109"/>
    </row>
    <row xmlns:x14ac="http://schemas.microsoft.com/office/spreadsheetml/2009/9/ac" r="8" s="4" customFormat="true" x14ac:dyDescent="0.25">
      <c r="A8" s="366" t="str">
        <f ca="true">IF(ISBLANK('Data Summary'!A10),"",'Data Summary'!A10)</f>
        <v>ESP_2017_UIS</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1"/>
      <c r="AQ8" s="133" t="s">
        <v>58</v>
      </c>
      <c r="AR8" s="129"/>
      <c r="AS8" s="129"/>
      <c r="AT8" s="129"/>
      <c r="AU8" s="129"/>
      <c r="AV8" s="129"/>
      <c r="AW8" s="70"/>
      <c r="AX8" s="19"/>
      <c r="AY8" s="14"/>
      <c r="AZ8" s="101"/>
      <c r="BA8" s="133" t="s">
        <v>58</v>
      </c>
      <c r="BB8" s="129"/>
      <c r="BC8" s="129"/>
      <c r="BD8" s="129"/>
      <c r="BE8" s="129"/>
      <c r="BF8" s="129"/>
      <c r="BG8" s="70"/>
      <c r="BH8" s="19"/>
      <c r="BI8" s="14"/>
      <c r="BJ8" s="101"/>
      <c r="BK8" s="133" t="s">
        <v>58</v>
      </c>
      <c r="BL8" s="129"/>
      <c r="BM8" s="129"/>
      <c r="BN8" s="129"/>
      <c r="BO8" s="129"/>
      <c r="BP8" s="129"/>
      <c r="BQ8" s="70"/>
      <c r="BR8" s="19"/>
      <c r="BS8" s="14"/>
      <c r="BT8" s="101"/>
      <c r="BU8" s="133" t="s">
        <v>58</v>
      </c>
      <c r="BV8" s="129"/>
      <c r="BW8" s="129"/>
      <c r="BX8" s="129"/>
      <c r="BY8" s="129"/>
      <c r="BZ8" s="129"/>
      <c r="CA8" s="70"/>
      <c r="CB8" s="19"/>
      <c r="CC8" s="14"/>
      <c r="CD8" s="101"/>
      <c r="CE8" s="133" t="s">
        <v>58</v>
      </c>
      <c r="CF8" s="129"/>
      <c r="CG8" s="129"/>
      <c r="CH8" s="129"/>
      <c r="CI8" s="129"/>
      <c r="CJ8" s="129"/>
      <c r="CK8" s="70"/>
      <c r="CL8" s="19"/>
      <c r="CM8" s="14"/>
      <c r="CN8" s="101"/>
      <c r="CO8" s="133" t="s">
        <v>58</v>
      </c>
      <c r="CP8" s="129"/>
      <c r="CQ8" s="129"/>
      <c r="CR8" s="129"/>
      <c r="CS8" s="129"/>
      <c r="CT8" s="129"/>
      <c r="CU8" s="70"/>
      <c r="CV8" s="19"/>
      <c r="CW8" s="14"/>
      <c r="CX8" s="109"/>
      <c r="DH8" s="109"/>
      <c r="DR8" s="109"/>
      <c r="EB8" s="109"/>
      <c r="EL8" s="109"/>
      <c r="EV8" s="109"/>
      <c r="FF8" s="109"/>
      <c r="FP8" s="109"/>
      <c r="FZ8" s="109"/>
      <c r="GJ8" s="109"/>
      <c r="GT8" s="109"/>
      <c r="HD8" s="109"/>
      <c r="HN8" s="109"/>
      <c r="HX8" s="109"/>
      <c r="IH8" s="109"/>
    </row>
    <row xmlns:x14ac="http://schemas.microsoft.com/office/spreadsheetml/2009/9/ac" r="9" s="4" customFormat="true" x14ac:dyDescent="0.25">
      <c r="A9" s="366" t="str">
        <f ca="true">IF(ISBLANK('Data Summary'!A11),"",'Data Summary'!A11)</f>
        <v>ESP_2018_UIS</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1"/>
      <c r="AQ9" s="133" t="s">
        <v>109</v>
      </c>
      <c r="AR9" s="129"/>
      <c r="AS9" s="129"/>
      <c r="AT9" s="129"/>
      <c r="AU9" s="129"/>
      <c r="AV9" s="129"/>
      <c r="AW9" s="70"/>
      <c r="AX9" s="19"/>
      <c r="AY9" s="14"/>
      <c r="AZ9" s="101"/>
      <c r="BA9" s="133" t="s">
        <v>109</v>
      </c>
      <c r="BB9" s="129"/>
      <c r="BC9" s="129"/>
      <c r="BD9" s="129"/>
      <c r="BE9" s="129"/>
      <c r="BF9" s="129"/>
      <c r="BG9" s="70"/>
      <c r="BH9" s="19"/>
      <c r="BI9" s="14"/>
      <c r="BJ9" s="101"/>
      <c r="BK9" s="133" t="s">
        <v>109</v>
      </c>
      <c r="BL9" s="129"/>
      <c r="BM9" s="129"/>
      <c r="BN9" s="129"/>
      <c r="BO9" s="129"/>
      <c r="BP9" s="129"/>
      <c r="BQ9" s="70"/>
      <c r="BR9" s="19"/>
      <c r="BS9" s="14"/>
      <c r="BT9" s="101"/>
      <c r="BU9" s="133" t="s">
        <v>109</v>
      </c>
      <c r="BV9" s="129"/>
      <c r="BW9" s="129"/>
      <c r="BX9" s="129"/>
      <c r="BY9" s="129"/>
      <c r="BZ9" s="129"/>
      <c r="CA9" s="70"/>
      <c r="CB9" s="19"/>
      <c r="CC9" s="14"/>
      <c r="CD9" s="101"/>
      <c r="CE9" s="133" t="s">
        <v>109</v>
      </c>
      <c r="CF9" s="129"/>
      <c r="CG9" s="129"/>
      <c r="CH9" s="129"/>
      <c r="CI9" s="129"/>
      <c r="CJ9" s="129"/>
      <c r="CK9" s="70"/>
      <c r="CL9" s="19"/>
      <c r="CM9" s="14"/>
      <c r="CN9" s="101"/>
      <c r="CO9" s="133" t="s">
        <v>109</v>
      </c>
      <c r="CP9" s="129"/>
      <c r="CQ9" s="129"/>
      <c r="CR9" s="129"/>
      <c r="CS9" s="129"/>
      <c r="CT9" s="129"/>
      <c r="CU9" s="70"/>
      <c r="CV9" s="19"/>
      <c r="CW9" s="14"/>
      <c r="CX9" s="109"/>
      <c r="DH9" s="109"/>
      <c r="DR9" s="109"/>
      <c r="EB9" s="109"/>
      <c r="EL9" s="109"/>
      <c r="EV9" s="109"/>
      <c r="FF9" s="109"/>
      <c r="FP9" s="109"/>
      <c r="FZ9" s="109"/>
      <c r="GJ9" s="109"/>
      <c r="GT9" s="109"/>
      <c r="HD9" s="109"/>
      <c r="HN9" s="109"/>
      <c r="HX9" s="109"/>
      <c r="IH9" s="109"/>
    </row>
    <row xmlns:x14ac="http://schemas.microsoft.com/office/spreadsheetml/2009/9/ac" r="10" s="4" customFormat="true" x14ac:dyDescent="0.25">
      <c r="A10" s="366" t="str">
        <f ca="true">IF(ISBLANK('Data Summary'!A12),"",'Data Summary'!A12)</f>
        <v>ESP_2019_UIS</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1"/>
      <c r="AQ10" s="126" t="s">
        <v>21</v>
      </c>
      <c r="AR10" s="129"/>
      <c r="AS10" s="129"/>
      <c r="AT10" s="129"/>
      <c r="AU10" s="129"/>
      <c r="AV10" s="129"/>
      <c r="AW10" s="70"/>
      <c r="AX10" s="19"/>
      <c r="AY10" s="14"/>
      <c r="AZ10" s="101"/>
      <c r="BA10" s="126" t="s">
        <v>21</v>
      </c>
      <c r="BB10" s="129"/>
      <c r="BC10" s="129"/>
      <c r="BD10" s="129"/>
      <c r="BE10" s="129"/>
      <c r="BF10" s="129"/>
      <c r="BG10" s="70"/>
      <c r="BH10" s="19"/>
      <c r="BI10" s="14"/>
      <c r="BJ10" s="101"/>
      <c r="BK10" s="126" t="s">
        <v>21</v>
      </c>
      <c r="BL10" s="129"/>
      <c r="BM10" s="129"/>
      <c r="BN10" s="129"/>
      <c r="BO10" s="129"/>
      <c r="BP10" s="129"/>
      <c r="BQ10" s="70"/>
      <c r="BR10" s="19"/>
      <c r="BS10" s="14"/>
      <c r="BT10" s="101"/>
      <c r="BU10" s="126" t="s">
        <v>21</v>
      </c>
      <c r="BV10" s="129"/>
      <c r="BW10" s="129"/>
      <c r="BX10" s="129"/>
      <c r="BY10" s="129"/>
      <c r="BZ10" s="129"/>
      <c r="CA10" s="70"/>
      <c r="CB10" s="19"/>
      <c r="CC10" s="14"/>
      <c r="CD10" s="101"/>
      <c r="CE10" s="126" t="s">
        <v>21</v>
      </c>
      <c r="CF10" s="129"/>
      <c r="CG10" s="129"/>
      <c r="CH10" s="129"/>
      <c r="CI10" s="129"/>
      <c r="CJ10" s="129"/>
      <c r="CK10" s="70"/>
      <c r="CL10" s="19"/>
      <c r="CM10" s="14"/>
      <c r="CN10" s="101"/>
      <c r="CO10" s="126" t="s">
        <v>21</v>
      </c>
      <c r="CP10" s="129"/>
      <c r="CQ10" s="129"/>
      <c r="CR10" s="129"/>
      <c r="CS10" s="129"/>
      <c r="CT10" s="129"/>
      <c r="CU10" s="70"/>
      <c r="CV10" s="19"/>
      <c r="CW10" s="14"/>
      <c r="CX10" s="109"/>
      <c r="DH10" s="109"/>
      <c r="DR10" s="109"/>
      <c r="EB10" s="109"/>
      <c r="EL10" s="109"/>
      <c r="EV10" s="109"/>
      <c r="FF10" s="109"/>
      <c r="FP10" s="109"/>
      <c r="FZ10" s="109"/>
      <c r="GJ10" s="109"/>
      <c r="GT10" s="109"/>
      <c r="HD10" s="109"/>
      <c r="HN10" s="109"/>
      <c r="HX10" s="109"/>
      <c r="IH10" s="109"/>
    </row>
    <row xmlns:x14ac="http://schemas.microsoft.com/office/spreadsheetml/2009/9/ac" r="11" s="4" customFormat="true" x14ac:dyDescent="0.25">
      <c r="A11" s="366" t="str">
        <f ca="true">IF(ISBLANK('Data Summary'!A13),"",'Data Summary'!A13)</f>
        <v>ESP_2019_PWH</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1"/>
      <c r="AQ11" s="126" t="s">
        <v>29</v>
      </c>
      <c r="AR11" s="129"/>
      <c r="AS11" s="128"/>
      <c r="AT11" s="128"/>
      <c r="AU11" s="128"/>
      <c r="AV11" s="128"/>
      <c r="AW11" s="21"/>
      <c r="AX11" s="19"/>
      <c r="AY11" s="14"/>
      <c r="AZ11" s="101"/>
      <c r="BA11" s="126" t="s">
        <v>29</v>
      </c>
      <c r="BB11" s="129"/>
      <c r="BC11" s="128"/>
      <c r="BD11" s="128"/>
      <c r="BE11" s="128"/>
      <c r="BF11" s="128"/>
      <c r="BG11" s="21"/>
      <c r="BH11" s="19"/>
      <c r="BI11" s="14"/>
      <c r="BJ11" s="101"/>
      <c r="BK11" s="126" t="s">
        <v>29</v>
      </c>
      <c r="BL11" s="129"/>
      <c r="BM11" s="128"/>
      <c r="BN11" s="128"/>
      <c r="BO11" s="128"/>
      <c r="BP11" s="128"/>
      <c r="BQ11" s="21"/>
      <c r="BR11" s="19"/>
      <c r="BS11" s="14"/>
      <c r="BT11" s="101"/>
      <c r="BU11" s="126" t="s">
        <v>29</v>
      </c>
      <c r="BV11" s="129"/>
      <c r="BW11" s="128"/>
      <c r="BX11" s="128"/>
      <c r="BY11" s="128"/>
      <c r="BZ11" s="128"/>
      <c r="CA11" s="21"/>
      <c r="CB11" s="19"/>
      <c r="CC11" s="14"/>
      <c r="CD11" s="101"/>
      <c r="CE11" s="126" t="s">
        <v>29</v>
      </c>
      <c r="CF11" s="129"/>
      <c r="CG11" s="128"/>
      <c r="CH11" s="128"/>
      <c r="CI11" s="128"/>
      <c r="CJ11" s="128"/>
      <c r="CK11" s="21"/>
      <c r="CL11" s="19"/>
      <c r="CM11" s="14"/>
      <c r="CN11" s="101"/>
      <c r="CO11" s="126" t="s">
        <v>29</v>
      </c>
      <c r="CP11" s="129"/>
      <c r="CQ11" s="128"/>
      <c r="CR11" s="128"/>
      <c r="CS11" s="128"/>
      <c r="CT11" s="128"/>
      <c r="CU11" s="21"/>
      <c r="CV11" s="19"/>
      <c r="CW11" s="14"/>
      <c r="CX11" s="109"/>
      <c r="DH11" s="109"/>
      <c r="DR11" s="109"/>
      <c r="EB11" s="109"/>
      <c r="EL11" s="109"/>
      <c r="EV11" s="109"/>
      <c r="FF11" s="109"/>
      <c r="FP11" s="109"/>
      <c r="FZ11" s="109"/>
      <c r="GJ11" s="109"/>
      <c r="GT11" s="109"/>
      <c r="HD11" s="109"/>
      <c r="HN11" s="109"/>
      <c r="HX11" s="109"/>
      <c r="IH11" s="109"/>
    </row>
    <row xmlns:x14ac="http://schemas.microsoft.com/office/spreadsheetml/2009/9/ac" r="12" s="1" customFormat="true" ht="15.75" customHeight="true" x14ac:dyDescent="0.2">
      <c r="A12" s="366" t="str">
        <f ca="true">IF(ISBLANK('Data Summary'!A14),"",'Data Summary'!A14)</f>
        <v>ESP_2020_UIS</v>
      </c>
      <c r="B12" s="101" t="s">
        <v>178</v>
      </c>
      <c r="C12" s="126" t="s">
        <v>169</v>
      </c>
      <c r="D12" s="129">
        <v>100</v>
      </c>
      <c r="E12" s="129"/>
      <c r="F12" s="129"/>
      <c r="G12" s="129"/>
      <c r="H12" s="129">
        <v>100</v>
      </c>
      <c r="I12" s="70">
        <v>100</v>
      </c>
      <c r="J12" s="19"/>
      <c r="K12" s="14"/>
      <c r="L12" s="101" t="s">
        <v>178</v>
      </c>
      <c r="M12" s="126" t="s">
        <v>169</v>
      </c>
      <c r="N12" s="129">
        <v>100</v>
      </c>
      <c r="O12" s="129"/>
      <c r="P12" s="129"/>
      <c r="Q12" s="129"/>
      <c r="R12" s="129">
        <v>100</v>
      </c>
      <c r="S12" s="70">
        <v>100</v>
      </c>
      <c r="T12" s="19"/>
      <c r="U12" s="14"/>
      <c r="V12" s="101" t="s">
        <v>178</v>
      </c>
      <c r="W12" s="126" t="s">
        <v>169</v>
      </c>
      <c r="X12" s="129">
        <v>100</v>
      </c>
      <c r="Y12" s="129"/>
      <c r="Z12" s="129"/>
      <c r="AA12" s="129"/>
      <c r="AB12" s="129">
        <v>100</v>
      </c>
      <c r="AC12" s="70">
        <v>100</v>
      </c>
      <c r="AD12" s="19"/>
      <c r="AE12" s="14"/>
      <c r="AF12" s="101" t="s">
        <v>178</v>
      </c>
      <c r="AG12" s="126" t="s">
        <v>169</v>
      </c>
      <c r="AH12" s="129">
        <v>100</v>
      </c>
      <c r="AI12" s="129"/>
      <c r="AJ12" s="129"/>
      <c r="AK12" s="129"/>
      <c r="AL12" s="129">
        <v>100</v>
      </c>
      <c r="AM12" s="70">
        <v>100</v>
      </c>
      <c r="AN12" s="19"/>
      <c r="AO12" s="14"/>
      <c r="AP12" s="101" t="s">
        <v>178</v>
      </c>
      <c r="AQ12" s="126" t="s">
        <v>169</v>
      </c>
      <c r="AR12" s="129">
        <v>100</v>
      </c>
      <c r="AS12" s="129"/>
      <c r="AT12" s="129"/>
      <c r="AU12" s="129"/>
      <c r="AV12" s="129">
        <v>100</v>
      </c>
      <c r="AW12" s="70">
        <v>100</v>
      </c>
      <c r="AX12" s="19"/>
      <c r="AY12" s="14"/>
      <c r="AZ12" s="101" t="s">
        <v>178</v>
      </c>
      <c r="BA12" s="126" t="s">
        <v>169</v>
      </c>
      <c r="BB12" s="129">
        <v>100</v>
      </c>
      <c r="BC12" s="129"/>
      <c r="BD12" s="129"/>
      <c r="BE12" s="129"/>
      <c r="BF12" s="129">
        <v>100</v>
      </c>
      <c r="BG12" s="70">
        <v>100</v>
      </c>
      <c r="BH12" s="19"/>
      <c r="BI12" s="14"/>
      <c r="BJ12" s="101" t="s">
        <v>178</v>
      </c>
      <c r="BK12" s="126" t="s">
        <v>169</v>
      </c>
      <c r="BL12" s="129">
        <v>100</v>
      </c>
      <c r="BM12" s="129"/>
      <c r="BN12" s="129"/>
      <c r="BO12" s="129"/>
      <c r="BP12" s="129">
        <v>100</v>
      </c>
      <c r="BQ12" s="70">
        <v>100</v>
      </c>
      <c r="BR12" s="19"/>
      <c r="BS12" s="14"/>
      <c r="BT12" s="101"/>
      <c r="BU12" s="126" t="s">
        <v>169</v>
      </c>
      <c r="BV12" s="129"/>
      <c r="BW12" s="129"/>
      <c r="BX12" s="129"/>
      <c r="BY12" s="129"/>
      <c r="BZ12" s="129"/>
      <c r="CA12" s="70"/>
      <c r="CB12" s="19"/>
      <c r="CC12" s="14"/>
      <c r="CD12" s="101" t="s">
        <v>178</v>
      </c>
      <c r="CE12" s="126" t="s">
        <v>169</v>
      </c>
      <c r="CF12" s="129">
        <v>100</v>
      </c>
      <c r="CG12" s="129"/>
      <c r="CH12" s="129"/>
      <c r="CI12" s="129"/>
      <c r="CJ12" s="129">
        <v>100</v>
      </c>
      <c r="CK12" s="70">
        <v>100</v>
      </c>
      <c r="CL12" s="19"/>
      <c r="CM12" s="14"/>
      <c r="CN12" s="101" t="s">
        <v>178</v>
      </c>
      <c r="CO12" s="126" t="s">
        <v>169</v>
      </c>
      <c r="CP12" s="129">
        <v>100</v>
      </c>
      <c r="CQ12" s="129"/>
      <c r="CR12" s="129"/>
      <c r="CS12" s="129"/>
      <c r="CT12" s="129">
        <v>100</v>
      </c>
      <c r="CU12" s="70">
        <v>100</v>
      </c>
      <c r="CV12" s="19"/>
      <c r="CW12" s="14"/>
      <c r="CX12" s="110"/>
      <c r="DH12" s="110"/>
      <c r="DR12" s="110"/>
      <c r="EB12" s="110"/>
      <c r="EL12" s="110"/>
      <c r="EV12" s="110"/>
      <c r="FF12" s="110"/>
      <c r="FP12" s="110"/>
      <c r="FZ12" s="110"/>
      <c r="GJ12" s="110"/>
      <c r="GT12" s="110"/>
      <c r="HD12" s="110"/>
      <c r="HN12" s="110"/>
      <c r="HX12" s="110"/>
      <c r="IH12" s="110"/>
    </row>
    <row xmlns:x14ac="http://schemas.microsoft.com/office/spreadsheetml/2009/9/ac" r="13" s="257" customFormat="true" ht="18" customHeight="true" x14ac:dyDescent="0.25">
      <c r="A13" s="366" t="str">
        <f ca="true">IF(ISBLANK('Data Summary'!A15),"",'Data Summary'!A15)</f>
        <v>ESP_2021_UIS</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46" t="s">
        <v>57</v>
      </c>
      <c r="AQ13" s="252" t="s">
        <v>27</v>
      </c>
      <c r="AR13" s="253"/>
      <c r="AS13" s="253"/>
      <c r="AT13" s="253"/>
      <c r="AU13" s="254"/>
      <c r="AV13" s="254"/>
      <c r="AW13" s="255"/>
      <c r="AX13" s="236"/>
      <c r="AY13" s="251"/>
      <c r="AZ13" s="246" t="s">
        <v>57</v>
      </c>
      <c r="BA13" s="252" t="s">
        <v>27</v>
      </c>
      <c r="BB13" s="253"/>
      <c r="BC13" s="253"/>
      <c r="BD13" s="253"/>
      <c r="BE13" s="254"/>
      <c r="BF13" s="254"/>
      <c r="BG13" s="255"/>
      <c r="BH13" s="236"/>
      <c r="BI13" s="251"/>
      <c r="BJ13" s="246" t="s">
        <v>57</v>
      </c>
      <c r="BK13" s="252" t="s">
        <v>27</v>
      </c>
      <c r="BL13" s="253"/>
      <c r="BM13" s="253"/>
      <c r="BN13" s="253"/>
      <c r="BO13" s="254"/>
      <c r="BP13" s="254"/>
      <c r="BQ13" s="255"/>
      <c r="BR13" s="236"/>
      <c r="BS13" s="251"/>
      <c r="BT13" s="246" t="s">
        <v>57</v>
      </c>
      <c r="BU13" s="252" t="s">
        <v>27</v>
      </c>
      <c r="BV13" s="253"/>
      <c r="BW13" s="253"/>
      <c r="BX13" s="253"/>
      <c r="BY13" s="254"/>
      <c r="BZ13" s="254"/>
      <c r="CA13" s="255"/>
      <c r="CB13" s="236"/>
      <c r="CC13" s="251"/>
      <c r="CD13" s="246" t="s">
        <v>57</v>
      </c>
      <c r="CE13" s="252" t="s">
        <v>27</v>
      </c>
      <c r="CF13" s="253"/>
      <c r="CG13" s="253"/>
      <c r="CH13" s="253"/>
      <c r="CI13" s="254"/>
      <c r="CJ13" s="254"/>
      <c r="CK13" s="255"/>
      <c r="CL13" s="236"/>
      <c r="CM13" s="251"/>
      <c r="CN13" s="246" t="s">
        <v>57</v>
      </c>
      <c r="CO13" s="252" t="s">
        <v>27</v>
      </c>
      <c r="CP13" s="253"/>
      <c r="CQ13" s="253"/>
      <c r="CR13" s="253"/>
      <c r="CS13" s="254"/>
      <c r="CT13" s="254"/>
      <c r="CU13" s="255"/>
      <c r="CV13" s="236"/>
      <c r="CW13" s="251"/>
      <c r="CX13" s="256"/>
      <c r="DH13" s="256"/>
      <c r="DR13" s="256"/>
      <c r="EB13" s="256"/>
      <c r="EL13" s="256"/>
      <c r="EV13" s="256"/>
      <c r="FF13" s="256"/>
      <c r="FP13" s="256"/>
      <c r="FZ13" s="256"/>
      <c r="GJ13" s="256"/>
      <c r="GT13" s="256"/>
      <c r="HD13" s="256"/>
      <c r="HN13" s="256"/>
      <c r="HX13" s="256"/>
      <c r="IH13" s="256"/>
    </row>
    <row xmlns:x14ac="http://schemas.microsoft.com/office/spreadsheetml/2009/9/ac" r="14" x14ac:dyDescent="0.25">
      <c r="A14" s="367" t="str">
        <f ca="true">IF(ISBLANK('Data Summary'!A16),"",'Data Summary'!A16)</f>
        <v/>
      </c>
      <c r="B14" s="102" t="s">
        <v>30</v>
      </c>
      <c r="C14" s="16">
        <v>0</v>
      </c>
      <c r="D14" s="41">
        <v>0</v>
      </c>
      <c r="E14" s="41"/>
      <c r="F14" s="41"/>
      <c r="G14" s="128"/>
      <c r="H14" s="128">
        <v>0</v>
      </c>
      <c r="I14" s="21">
        <v>0</v>
      </c>
      <c r="J14" s="10"/>
      <c r="K14" s="13"/>
      <c r="L14" s="102" t="s">
        <v>30</v>
      </c>
      <c r="M14" s="16">
        <v>0</v>
      </c>
      <c r="N14" s="41">
        <v>0</v>
      </c>
      <c r="O14" s="41"/>
      <c r="P14" s="41"/>
      <c r="Q14" s="128"/>
      <c r="R14" s="128">
        <v>0</v>
      </c>
      <c r="S14" s="21">
        <v>0</v>
      </c>
      <c r="T14" s="10"/>
      <c r="U14" s="13"/>
      <c r="V14" s="102" t="s">
        <v>30</v>
      </c>
      <c r="W14" s="16">
        <v>0</v>
      </c>
      <c r="X14" s="41">
        <v>0</v>
      </c>
      <c r="Y14" s="41"/>
      <c r="Z14" s="41"/>
      <c r="AA14" s="128"/>
      <c r="AB14" s="128">
        <v>0</v>
      </c>
      <c r="AC14" s="21">
        <v>0</v>
      </c>
      <c r="AD14" s="10"/>
      <c r="AE14" s="13"/>
      <c r="AF14" s="102" t="s">
        <v>30</v>
      </c>
      <c r="AG14" s="16">
        <v>0</v>
      </c>
      <c r="AH14" s="41">
        <v>0</v>
      </c>
      <c r="AI14" s="41"/>
      <c r="AJ14" s="41"/>
      <c r="AK14" s="128"/>
      <c r="AL14" s="128">
        <v>0</v>
      </c>
      <c r="AM14" s="21">
        <v>0</v>
      </c>
      <c r="AN14" s="10"/>
      <c r="AO14" s="13"/>
      <c r="AP14" s="102" t="s">
        <v>30</v>
      </c>
      <c r="AQ14" s="16">
        <v>0</v>
      </c>
      <c r="AR14" s="41">
        <v>0</v>
      </c>
      <c r="AS14" s="41"/>
      <c r="AT14" s="41"/>
      <c r="AU14" s="128"/>
      <c r="AV14" s="128">
        <v>0</v>
      </c>
      <c r="AW14" s="21">
        <v>0</v>
      </c>
      <c r="AX14" s="10"/>
      <c r="AY14" s="13"/>
      <c r="AZ14" s="102" t="s">
        <v>30</v>
      </c>
      <c r="BA14" s="16">
        <v>0</v>
      </c>
      <c r="BB14" s="41">
        <v>0</v>
      </c>
      <c r="BC14" s="41"/>
      <c r="BD14" s="41"/>
      <c r="BE14" s="128"/>
      <c r="BF14" s="128">
        <v>0</v>
      </c>
      <c r="BG14" s="21">
        <v>0</v>
      </c>
      <c r="BH14" s="10"/>
      <c r="BI14" s="13"/>
      <c r="BJ14" s="102" t="s">
        <v>30</v>
      </c>
      <c r="BK14" s="16">
        <v>0</v>
      </c>
      <c r="BL14" s="41">
        <v>0</v>
      </c>
      <c r="BM14" s="41"/>
      <c r="BN14" s="41"/>
      <c r="BO14" s="128"/>
      <c r="BP14" s="128">
        <v>0</v>
      </c>
      <c r="BQ14" s="21">
        <v>0</v>
      </c>
      <c r="BR14" s="10"/>
      <c r="BS14" s="13"/>
      <c r="BT14" s="102" t="s">
        <v>30</v>
      </c>
      <c r="BU14" s="16">
        <v>0</v>
      </c>
      <c r="BV14" s="41"/>
      <c r="BW14" s="41"/>
      <c r="BX14" s="41"/>
      <c r="BY14" s="128"/>
      <c r="BZ14" s="128"/>
      <c r="CA14" s="21"/>
      <c r="CB14" s="10"/>
      <c r="CC14" s="13"/>
      <c r="CD14" s="102" t="s">
        <v>30</v>
      </c>
      <c r="CE14" s="16">
        <v>0</v>
      </c>
      <c r="CF14" s="41">
        <v>0</v>
      </c>
      <c r="CG14" s="41"/>
      <c r="CH14" s="41"/>
      <c r="CI14" s="128"/>
      <c r="CJ14" s="128">
        <v>0</v>
      </c>
      <c r="CK14" s="21">
        <v>0</v>
      </c>
      <c r="CL14" s="10"/>
      <c r="CM14" s="13"/>
      <c r="CN14" s="102" t="s">
        <v>30</v>
      </c>
      <c r="CO14" s="16">
        <v>0</v>
      </c>
      <c r="CP14" s="41">
        <v>0</v>
      </c>
      <c r="CQ14" s="41"/>
      <c r="CR14" s="41"/>
      <c r="CS14" s="128"/>
      <c r="CT14" s="128">
        <v>0</v>
      </c>
      <c r="CU14" s="21">
        <v>0</v>
      </c>
      <c r="CV14" s="10"/>
      <c r="CW14" s="13"/>
    </row>
    <row xmlns:x14ac="http://schemas.microsoft.com/office/spreadsheetml/2009/9/ac" r="15" s="2" customFormat="true" x14ac:dyDescent="0.25">
      <c r="A15" s="367" t="str">
        <f ca="true">IF(ISBLANK('Data Summary'!A17),"",'Data Summary'!A17)</f>
        <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02" t="s">
        <v>105</v>
      </c>
      <c r="AQ15" s="71">
        <v>0</v>
      </c>
      <c r="AR15" s="41"/>
      <c r="AS15" s="41"/>
      <c r="AT15" s="41"/>
      <c r="AU15" s="128"/>
      <c r="AV15" s="128"/>
      <c r="AW15" s="21"/>
      <c r="AX15" s="10"/>
      <c r="AY15" s="13"/>
      <c r="AZ15" s="102" t="s">
        <v>105</v>
      </c>
      <c r="BA15" s="71">
        <v>0</v>
      </c>
      <c r="BB15" s="41"/>
      <c r="BC15" s="41"/>
      <c r="BD15" s="41"/>
      <c r="BE15" s="128"/>
      <c r="BF15" s="128"/>
      <c r="BG15" s="21"/>
      <c r="BH15" s="10"/>
      <c r="BI15" s="13"/>
      <c r="BJ15" s="102" t="s">
        <v>105</v>
      </c>
      <c r="BK15" s="71">
        <v>0</v>
      </c>
      <c r="BL15" s="41"/>
      <c r="BM15" s="41"/>
      <c r="BN15" s="41"/>
      <c r="BO15" s="128"/>
      <c r="BP15" s="128"/>
      <c r="BQ15" s="21"/>
      <c r="BR15" s="10"/>
      <c r="BS15" s="13"/>
      <c r="BT15" s="102" t="s">
        <v>105</v>
      </c>
      <c r="BU15" s="71">
        <v>0</v>
      </c>
      <c r="BV15" s="41"/>
      <c r="BW15" s="41"/>
      <c r="BX15" s="41"/>
      <c r="BY15" s="128"/>
      <c r="BZ15" s="128"/>
      <c r="CA15" s="21"/>
      <c r="CB15" s="10"/>
      <c r="CC15" s="13"/>
      <c r="CD15" s="102" t="s">
        <v>105</v>
      </c>
      <c r="CE15" s="71">
        <v>0</v>
      </c>
      <c r="CF15" s="41"/>
      <c r="CG15" s="41"/>
      <c r="CH15" s="41"/>
      <c r="CI15" s="128"/>
      <c r="CJ15" s="128"/>
      <c r="CK15" s="21"/>
      <c r="CL15" s="10"/>
      <c r="CM15" s="13"/>
      <c r="CN15" s="102" t="s">
        <v>105</v>
      </c>
      <c r="CO15" s="71">
        <v>0</v>
      </c>
      <c r="CP15" s="41"/>
      <c r="CQ15" s="41"/>
      <c r="CR15" s="41"/>
      <c r="CS15" s="128"/>
      <c r="CT15" s="128"/>
      <c r="CU15" s="21"/>
      <c r="CV15" s="10"/>
      <c r="CW15" s="13"/>
      <c r="CX15" s="112"/>
      <c r="DH15" s="112"/>
      <c r="DR15" s="112"/>
      <c r="EB15" s="112"/>
      <c r="EL15" s="112"/>
      <c r="EV15" s="112"/>
      <c r="FF15" s="112"/>
      <c r="FP15" s="112"/>
      <c r="FZ15" s="112"/>
      <c r="GJ15" s="112"/>
      <c r="GT15" s="112"/>
      <c r="HD15" s="112"/>
      <c r="HN15" s="112"/>
      <c r="HX15" s="112"/>
      <c r="IH15" s="112"/>
    </row>
    <row xmlns:x14ac="http://schemas.microsoft.com/office/spreadsheetml/2009/9/ac" r="16" s="2" customFormat="true" x14ac:dyDescent="0.25">
      <c r="A16" s="367" t="str">
        <f ca="true">IF(ISBLANK('Data Summary'!A18),"",'Data Summary'!A18)</f>
        <v/>
      </c>
      <c r="B16" s="103" t="s">
        <v>184</v>
      </c>
      <c r="C16" s="6">
        <v>1</v>
      </c>
      <c r="D16" s="41">
        <v>100</v>
      </c>
      <c r="E16" s="128"/>
      <c r="F16" s="128"/>
      <c r="G16" s="128"/>
      <c r="H16" s="41">
        <v>100</v>
      </c>
      <c r="I16" s="59">
        <v>100</v>
      </c>
      <c r="J16" s="10"/>
      <c r="K16" s="13"/>
      <c r="L16" s="103" t="s">
        <v>184</v>
      </c>
      <c r="M16" s="6">
        <v>1</v>
      </c>
      <c r="N16" s="41">
        <v>100</v>
      </c>
      <c r="O16" s="128"/>
      <c r="P16" s="128"/>
      <c r="Q16" s="128"/>
      <c r="R16" s="41">
        <v>100</v>
      </c>
      <c r="S16" s="59">
        <v>100</v>
      </c>
      <c r="T16" s="10"/>
      <c r="U16" s="13"/>
      <c r="V16" s="103" t="s">
        <v>184</v>
      </c>
      <c r="W16" s="6">
        <v>1</v>
      </c>
      <c r="X16" s="41">
        <v>100</v>
      </c>
      <c r="Y16" s="128"/>
      <c r="Z16" s="128"/>
      <c r="AA16" s="128"/>
      <c r="AB16" s="41">
        <v>100</v>
      </c>
      <c r="AC16" s="59">
        <v>100</v>
      </c>
      <c r="AD16" s="10"/>
      <c r="AE16" s="13"/>
      <c r="AF16" s="103" t="s">
        <v>184</v>
      </c>
      <c r="AG16" s="6">
        <v>1</v>
      </c>
      <c r="AH16" s="41">
        <v>100</v>
      </c>
      <c r="AI16" s="128"/>
      <c r="AJ16" s="128"/>
      <c r="AK16" s="128"/>
      <c r="AL16" s="41">
        <v>100</v>
      </c>
      <c r="AM16" s="59">
        <v>100</v>
      </c>
      <c r="AN16" s="10"/>
      <c r="AO16" s="13"/>
      <c r="AP16" s="103" t="s">
        <v>184</v>
      </c>
      <c r="AQ16" s="6">
        <v>1</v>
      </c>
      <c r="AR16" s="41">
        <v>100</v>
      </c>
      <c r="AS16" s="128"/>
      <c r="AT16" s="128"/>
      <c r="AU16" s="128"/>
      <c r="AV16" s="41">
        <v>100</v>
      </c>
      <c r="AW16" s="59">
        <v>100</v>
      </c>
      <c r="AX16" s="10"/>
      <c r="AY16" s="13"/>
      <c r="AZ16" s="103" t="s">
        <v>184</v>
      </c>
      <c r="BA16" s="6">
        <v>1</v>
      </c>
      <c r="BB16" s="41">
        <v>100</v>
      </c>
      <c r="BC16" s="128"/>
      <c r="BD16" s="128"/>
      <c r="BE16" s="128"/>
      <c r="BF16" s="41">
        <v>100</v>
      </c>
      <c r="BG16" s="59">
        <v>100</v>
      </c>
      <c r="BH16" s="10"/>
      <c r="BI16" s="13"/>
      <c r="BJ16" s="103" t="s">
        <v>184</v>
      </c>
      <c r="BK16" s="6">
        <v>1</v>
      </c>
      <c r="BL16" s="41">
        <v>100</v>
      </c>
      <c r="BM16" s="128"/>
      <c r="BN16" s="128"/>
      <c r="BO16" s="128"/>
      <c r="BP16" s="41">
        <v>100</v>
      </c>
      <c r="BQ16" s="59">
        <v>100</v>
      </c>
      <c r="BR16" s="10"/>
      <c r="BS16" s="13"/>
      <c r="BT16" s="103" t="s">
        <v>184</v>
      </c>
      <c r="BU16" s="6">
        <v>1</v>
      </c>
      <c r="BV16" s="41"/>
      <c r="BW16" s="128"/>
      <c r="BX16" s="128"/>
      <c r="BY16" s="128"/>
      <c r="BZ16" s="41"/>
      <c r="CA16" s="59"/>
      <c r="CB16" s="10"/>
      <c r="CC16" s="13"/>
      <c r="CD16" s="103" t="s">
        <v>184</v>
      </c>
      <c r="CE16" s="6">
        <v>1</v>
      </c>
      <c r="CF16" s="41">
        <v>100</v>
      </c>
      <c r="CG16" s="128"/>
      <c r="CH16" s="128"/>
      <c r="CI16" s="128"/>
      <c r="CJ16" s="41">
        <v>100</v>
      </c>
      <c r="CK16" s="59">
        <v>100</v>
      </c>
      <c r="CL16" s="10"/>
      <c r="CM16" s="13"/>
      <c r="CN16" s="103" t="s">
        <v>184</v>
      </c>
      <c r="CO16" s="6">
        <v>1</v>
      </c>
      <c r="CP16" s="41">
        <v>100</v>
      </c>
      <c r="CQ16" s="128"/>
      <c r="CR16" s="128"/>
      <c r="CS16" s="128"/>
      <c r="CT16" s="41">
        <v>100</v>
      </c>
      <c r="CU16" s="59">
        <v>100</v>
      </c>
      <c r="CV16" s="10"/>
      <c r="CW16" s="13"/>
      <c r="CX16" s="112"/>
      <c r="DH16" s="112"/>
      <c r="DR16" s="112"/>
      <c r="EB16" s="112"/>
      <c r="EL16" s="112"/>
      <c r="EV16" s="112"/>
      <c r="FF16" s="112"/>
      <c r="FP16" s="112"/>
      <c r="FZ16" s="112"/>
      <c r="GJ16" s="112"/>
      <c r="GT16" s="112"/>
      <c r="HD16" s="112"/>
      <c r="HN16" s="112"/>
      <c r="HX16" s="112"/>
      <c r="IH16" s="112"/>
    </row>
    <row xmlns:x14ac="http://schemas.microsoft.com/office/spreadsheetml/2009/9/ac" r="17" s="2" customFormat="true" x14ac:dyDescent="0.25">
      <c r="A17" s="367"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03"/>
      <c r="AQ17" s="130"/>
      <c r="AR17" s="41"/>
      <c r="AS17" s="128"/>
      <c r="AT17" s="128"/>
      <c r="AU17" s="128"/>
      <c r="AV17" s="128"/>
      <c r="AW17" s="21"/>
      <c r="AX17" s="10"/>
      <c r="AY17" s="13"/>
      <c r="AZ17" s="103"/>
      <c r="BA17" s="130"/>
      <c r="BB17" s="41"/>
      <c r="BC17" s="128"/>
      <c r="BD17" s="128"/>
      <c r="BE17" s="128"/>
      <c r="BF17" s="128"/>
      <c r="BG17" s="21"/>
      <c r="BH17" s="10"/>
      <c r="BI17" s="13"/>
      <c r="BJ17" s="103"/>
      <c r="BK17" s="130"/>
      <c r="BL17" s="41"/>
      <c r="BM17" s="128"/>
      <c r="BN17" s="128"/>
      <c r="BO17" s="128"/>
      <c r="BP17" s="128"/>
      <c r="BQ17" s="21"/>
      <c r="BR17" s="10"/>
      <c r="BS17" s="13"/>
      <c r="BT17" s="103"/>
      <c r="BU17" s="130"/>
      <c r="BV17" s="41"/>
      <c r="BW17" s="128"/>
      <c r="BX17" s="128"/>
      <c r="BY17" s="128"/>
      <c r="BZ17" s="128"/>
      <c r="CA17" s="21"/>
      <c r="CB17" s="10"/>
      <c r="CC17" s="13"/>
      <c r="CD17" s="103"/>
      <c r="CE17" s="130"/>
      <c r="CF17" s="41"/>
      <c r="CG17" s="128"/>
      <c r="CH17" s="128"/>
      <c r="CI17" s="128"/>
      <c r="CJ17" s="128"/>
      <c r="CK17" s="21"/>
      <c r="CL17" s="10"/>
      <c r="CM17" s="13"/>
      <c r="CN17" s="103"/>
      <c r="CO17" s="130"/>
      <c r="CP17" s="41"/>
      <c r="CQ17" s="128"/>
      <c r="CR17" s="128"/>
      <c r="CS17" s="128"/>
      <c r="CT17" s="128"/>
      <c r="CU17" s="21"/>
      <c r="CV17" s="10"/>
      <c r="CW17" s="13"/>
      <c r="CX17" s="112"/>
      <c r="DH17" s="112"/>
      <c r="DR17" s="112"/>
      <c r="EB17" s="112"/>
      <c r="EL17" s="112"/>
      <c r="EV17" s="112"/>
      <c r="FF17" s="112"/>
      <c r="FP17" s="112"/>
      <c r="FZ17" s="112"/>
      <c r="GJ17" s="112"/>
      <c r="GT17" s="112"/>
      <c r="HD17" s="112"/>
      <c r="HN17" s="112"/>
      <c r="HX17" s="112"/>
      <c r="IH17" s="112"/>
    </row>
    <row xmlns:x14ac="http://schemas.microsoft.com/office/spreadsheetml/2009/9/ac" r="18" s="2" customFormat="true" x14ac:dyDescent="0.25">
      <c r="A18" s="367"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03"/>
      <c r="AQ18" s="130"/>
      <c r="AR18" s="128"/>
      <c r="AS18" s="128"/>
      <c r="AT18" s="128"/>
      <c r="AU18" s="128"/>
      <c r="AV18" s="128"/>
      <c r="AW18" s="21"/>
      <c r="AX18" s="10"/>
      <c r="AY18" s="13"/>
      <c r="AZ18" s="103"/>
      <c r="BA18" s="130"/>
      <c r="BB18" s="128"/>
      <c r="BC18" s="128"/>
      <c r="BD18" s="128"/>
      <c r="BE18" s="128"/>
      <c r="BF18" s="128"/>
      <c r="BG18" s="21"/>
      <c r="BH18" s="10"/>
      <c r="BI18" s="13"/>
      <c r="BJ18" s="103"/>
      <c r="BK18" s="130"/>
      <c r="BL18" s="128"/>
      <c r="BM18" s="128"/>
      <c r="BN18" s="128"/>
      <c r="BO18" s="128"/>
      <c r="BP18" s="128"/>
      <c r="BQ18" s="21"/>
      <c r="BR18" s="10"/>
      <c r="BS18" s="13"/>
      <c r="BT18" s="103"/>
      <c r="BU18" s="130"/>
      <c r="BV18" s="128"/>
      <c r="BW18" s="128"/>
      <c r="BX18" s="128"/>
      <c r="BY18" s="128"/>
      <c r="BZ18" s="128"/>
      <c r="CA18" s="21"/>
      <c r="CB18" s="10"/>
      <c r="CC18" s="13"/>
      <c r="CD18" s="103"/>
      <c r="CE18" s="130"/>
      <c r="CF18" s="128"/>
      <c r="CG18" s="128"/>
      <c r="CH18" s="128"/>
      <c r="CI18" s="128"/>
      <c r="CJ18" s="128"/>
      <c r="CK18" s="21"/>
      <c r="CL18" s="10"/>
      <c r="CM18" s="13"/>
      <c r="CN18" s="103"/>
      <c r="CO18" s="130"/>
      <c r="CP18" s="128"/>
      <c r="CQ18" s="128"/>
      <c r="CR18" s="128"/>
      <c r="CS18" s="128"/>
      <c r="CT18" s="128"/>
      <c r="CU18" s="21"/>
      <c r="CV18" s="10"/>
      <c r="CW18" s="13"/>
      <c r="CX18" s="112"/>
      <c r="DH18" s="112"/>
      <c r="DR18" s="112"/>
      <c r="EB18" s="112"/>
      <c r="EL18" s="112"/>
      <c r="EV18" s="112"/>
      <c r="FF18" s="112"/>
      <c r="FP18" s="112"/>
      <c r="FZ18" s="112"/>
      <c r="GJ18" s="112"/>
      <c r="GT18" s="112"/>
      <c r="HD18" s="112"/>
      <c r="HN18" s="112"/>
      <c r="HX18" s="112"/>
      <c r="IH18" s="112"/>
    </row>
    <row xmlns:x14ac="http://schemas.microsoft.com/office/spreadsheetml/2009/9/ac" r="19" s="2" customFormat="true" x14ac:dyDescent="0.25">
      <c r="A19" s="367"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03"/>
      <c r="AQ19" s="130"/>
      <c r="AR19" s="128"/>
      <c r="AS19" s="128"/>
      <c r="AT19" s="60"/>
      <c r="AU19" s="128"/>
      <c r="AV19" s="128"/>
      <c r="AW19" s="21"/>
      <c r="AX19" s="10"/>
      <c r="AY19" s="13"/>
      <c r="AZ19" s="103"/>
      <c r="BA19" s="130"/>
      <c r="BB19" s="128"/>
      <c r="BC19" s="128"/>
      <c r="BD19" s="60"/>
      <c r="BE19" s="128"/>
      <c r="BF19" s="128"/>
      <c r="BG19" s="21"/>
      <c r="BH19" s="10"/>
      <c r="BI19" s="13"/>
      <c r="BJ19" s="103"/>
      <c r="BK19" s="130"/>
      <c r="BL19" s="128"/>
      <c r="BM19" s="128"/>
      <c r="BN19" s="60"/>
      <c r="BO19" s="128"/>
      <c r="BP19" s="128"/>
      <c r="BQ19" s="21"/>
      <c r="BR19" s="10"/>
      <c r="BS19" s="13"/>
      <c r="BT19" s="103"/>
      <c r="BU19" s="130"/>
      <c r="BV19" s="128"/>
      <c r="BW19" s="128"/>
      <c r="BX19" s="60"/>
      <c r="BY19" s="128"/>
      <c r="BZ19" s="128"/>
      <c r="CA19" s="21"/>
      <c r="CB19" s="10"/>
      <c r="CC19" s="13"/>
      <c r="CD19" s="103"/>
      <c r="CE19" s="130"/>
      <c r="CF19" s="128"/>
      <c r="CG19" s="128"/>
      <c r="CH19" s="60"/>
      <c r="CI19" s="128"/>
      <c r="CJ19" s="128"/>
      <c r="CK19" s="21"/>
      <c r="CL19" s="10"/>
      <c r="CM19" s="13"/>
      <c r="CN19" s="103"/>
      <c r="CO19" s="130"/>
      <c r="CP19" s="128"/>
      <c r="CQ19" s="128"/>
      <c r="CR19" s="60"/>
      <c r="CS19" s="128"/>
      <c r="CT19" s="128"/>
      <c r="CU19" s="21"/>
      <c r="CV19" s="10"/>
      <c r="CW19" s="13"/>
      <c r="CX19" s="112"/>
      <c r="DH19" s="112"/>
      <c r="DR19" s="112"/>
      <c r="EB19" s="112"/>
      <c r="EL19" s="112"/>
      <c r="EV19" s="112"/>
      <c r="FF19" s="112"/>
      <c r="FP19" s="112"/>
      <c r="FZ19" s="112"/>
      <c r="GJ19" s="112"/>
      <c r="GT19" s="112"/>
      <c r="HD19" s="112"/>
      <c r="HN19" s="112"/>
      <c r="HX19" s="112"/>
      <c r="IH19" s="112"/>
    </row>
    <row xmlns:x14ac="http://schemas.microsoft.com/office/spreadsheetml/2009/9/ac" r="20" s="2" customFormat="true" x14ac:dyDescent="0.25">
      <c r="A20" s="367"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03"/>
      <c r="AQ20" s="17"/>
      <c r="AR20" s="128"/>
      <c r="AS20" s="60"/>
      <c r="AT20" s="60"/>
      <c r="AU20" s="128"/>
      <c r="AV20" s="128"/>
      <c r="AW20" s="21"/>
      <c r="AX20" s="10"/>
      <c r="AY20" s="13"/>
      <c r="AZ20" s="103"/>
      <c r="BA20" s="17"/>
      <c r="BB20" s="128"/>
      <c r="BC20" s="60"/>
      <c r="BD20" s="60"/>
      <c r="BE20" s="128"/>
      <c r="BF20" s="128"/>
      <c r="BG20" s="21"/>
      <c r="BH20" s="10"/>
      <c r="BI20" s="13"/>
      <c r="BJ20" s="103"/>
      <c r="BK20" s="17"/>
      <c r="BL20" s="128"/>
      <c r="BM20" s="60"/>
      <c r="BN20" s="60"/>
      <c r="BO20" s="128"/>
      <c r="BP20" s="128"/>
      <c r="BQ20" s="21"/>
      <c r="BR20" s="10"/>
      <c r="BS20" s="13"/>
      <c r="BT20" s="103"/>
      <c r="BU20" s="17"/>
      <c r="BV20" s="128"/>
      <c r="BW20" s="60"/>
      <c r="BX20" s="60"/>
      <c r="BY20" s="128"/>
      <c r="BZ20" s="128"/>
      <c r="CA20" s="21"/>
      <c r="CB20" s="10"/>
      <c r="CC20" s="13"/>
      <c r="CD20" s="103"/>
      <c r="CE20" s="17"/>
      <c r="CF20" s="128"/>
      <c r="CG20" s="60"/>
      <c r="CH20" s="60"/>
      <c r="CI20" s="128"/>
      <c r="CJ20" s="128"/>
      <c r="CK20" s="21"/>
      <c r="CL20" s="10"/>
      <c r="CM20" s="13"/>
      <c r="CN20" s="103"/>
      <c r="CO20" s="17"/>
      <c r="CP20" s="128"/>
      <c r="CQ20" s="60"/>
      <c r="CR20" s="60"/>
      <c r="CS20" s="128"/>
      <c r="CT20" s="128"/>
      <c r="CU20" s="21"/>
      <c r="CV20" s="10"/>
      <c r="CW20" s="13"/>
      <c r="CX20" s="112"/>
      <c r="DH20" s="112"/>
      <c r="DR20" s="112"/>
      <c r="EB20" s="112"/>
      <c r="EL20" s="112"/>
      <c r="EV20" s="112"/>
      <c r="FF20" s="112"/>
      <c r="FP20" s="112"/>
      <c r="FZ20" s="112"/>
      <c r="GJ20" s="112"/>
      <c r="GT20" s="112"/>
      <c r="HD20" s="112"/>
      <c r="HN20" s="112"/>
      <c r="HX20" s="112"/>
      <c r="IH20" s="112"/>
    </row>
    <row xmlns:x14ac="http://schemas.microsoft.com/office/spreadsheetml/2009/9/ac" r="21" s="2" customFormat="true" x14ac:dyDescent="0.25">
      <c r="A21" s="367"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03"/>
      <c r="BA21" s="17"/>
      <c r="BB21" s="60"/>
      <c r="BC21" s="60"/>
      <c r="BD21" s="60"/>
      <c r="BE21" s="60"/>
      <c r="BF21" s="60"/>
      <c r="BG21" s="61"/>
      <c r="BH21" s="10"/>
      <c r="BI21" s="13"/>
      <c r="BJ21" s="103"/>
      <c r="BK21" s="17"/>
      <c r="BL21" s="60"/>
      <c r="BM21" s="60"/>
      <c r="BN21" s="60"/>
      <c r="BO21" s="60"/>
      <c r="BP21" s="60"/>
      <c r="BQ21" s="61"/>
      <c r="BR21" s="10"/>
      <c r="BS21" s="13"/>
      <c r="BT21" s="103"/>
      <c r="BU21" s="17"/>
      <c r="BV21" s="60"/>
      <c r="BW21" s="60"/>
      <c r="BX21" s="60"/>
      <c r="BY21" s="60"/>
      <c r="BZ21" s="60"/>
      <c r="CA21" s="61"/>
      <c r="CB21" s="10"/>
      <c r="CC21" s="13"/>
      <c r="CD21" s="103"/>
      <c r="CE21" s="17"/>
      <c r="CF21" s="60"/>
      <c r="CG21" s="60"/>
      <c r="CH21" s="60"/>
      <c r="CI21" s="60"/>
      <c r="CJ21" s="60"/>
      <c r="CK21" s="61"/>
      <c r="CL21" s="10"/>
      <c r="CM21" s="13"/>
      <c r="CN21" s="103"/>
      <c r="CO21" s="17"/>
      <c r="CP21" s="60"/>
      <c r="CQ21" s="60"/>
      <c r="CR21" s="60"/>
      <c r="CS21" s="60"/>
      <c r="CT21" s="60"/>
      <c r="CU21" s="61"/>
      <c r="CV21" s="10"/>
      <c r="CW21" s="13"/>
      <c r="CX21" s="112"/>
      <c r="DH21" s="112"/>
      <c r="DR21" s="112"/>
      <c r="EB21" s="112"/>
      <c r="EL21" s="112"/>
      <c r="EV21" s="112"/>
      <c r="FF21" s="112"/>
      <c r="FP21" s="112"/>
      <c r="FZ21" s="112"/>
      <c r="GJ21" s="112"/>
      <c r="GT21" s="112"/>
      <c r="HD21" s="112"/>
      <c r="HN21" s="112"/>
      <c r="HX21" s="112"/>
      <c r="IH21" s="112"/>
    </row>
    <row xmlns:x14ac="http://schemas.microsoft.com/office/spreadsheetml/2009/9/ac" r="22" s="2" customFormat="true" x14ac:dyDescent="0.25">
      <c r="A22" s="367"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03"/>
      <c r="BA22" s="17"/>
      <c r="BB22" s="60"/>
      <c r="BC22" s="60"/>
      <c r="BD22" s="60"/>
      <c r="BE22" s="60"/>
      <c r="BF22" s="60"/>
      <c r="BG22" s="61"/>
      <c r="BH22" s="10"/>
      <c r="BI22" s="13"/>
      <c r="BJ22" s="103"/>
      <c r="BK22" s="17"/>
      <c r="BL22" s="60"/>
      <c r="BM22" s="60"/>
      <c r="BN22" s="60"/>
      <c r="BO22" s="60"/>
      <c r="BP22" s="60"/>
      <c r="BQ22" s="61"/>
      <c r="BR22" s="10"/>
      <c r="BS22" s="13"/>
      <c r="BT22" s="103"/>
      <c r="BU22" s="17"/>
      <c r="BV22" s="60"/>
      <c r="BW22" s="60"/>
      <c r="BX22" s="60"/>
      <c r="BY22" s="60"/>
      <c r="BZ22" s="60"/>
      <c r="CA22" s="61"/>
      <c r="CB22" s="10"/>
      <c r="CC22" s="13"/>
      <c r="CD22" s="103"/>
      <c r="CE22" s="17"/>
      <c r="CF22" s="60"/>
      <c r="CG22" s="60"/>
      <c r="CH22" s="60"/>
      <c r="CI22" s="60"/>
      <c r="CJ22" s="60"/>
      <c r="CK22" s="61"/>
      <c r="CL22" s="10"/>
      <c r="CM22" s="13"/>
      <c r="CN22" s="103"/>
      <c r="CO22" s="17"/>
      <c r="CP22" s="60"/>
      <c r="CQ22" s="60"/>
      <c r="CR22" s="60"/>
      <c r="CS22" s="60"/>
      <c r="CT22" s="60"/>
      <c r="CU22" s="61"/>
      <c r="CV22" s="10"/>
      <c r="CW22" s="13"/>
      <c r="CX22" s="112"/>
      <c r="DH22" s="112"/>
      <c r="DR22" s="112"/>
      <c r="EB22" s="112"/>
      <c r="EL22" s="112"/>
      <c r="EV22" s="112"/>
      <c r="FF22" s="112"/>
      <c r="FP22" s="112"/>
      <c r="FZ22" s="112"/>
      <c r="GJ22" s="112"/>
      <c r="GT22" s="112"/>
      <c r="HD22" s="112"/>
      <c r="HN22" s="112"/>
      <c r="HX22" s="112"/>
      <c r="IH22" s="112"/>
    </row>
    <row xmlns:x14ac="http://schemas.microsoft.com/office/spreadsheetml/2009/9/ac" r="23" s="2" customFormat="true" x14ac:dyDescent="0.25">
      <c r="A23" s="367"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03"/>
      <c r="BA23" s="17"/>
      <c r="BB23" s="60"/>
      <c r="BC23" s="60"/>
      <c r="BD23" s="60"/>
      <c r="BE23" s="60"/>
      <c r="BF23" s="60"/>
      <c r="BG23" s="61"/>
      <c r="BH23" s="10"/>
      <c r="BI23" s="13"/>
      <c r="BJ23" s="103"/>
      <c r="BK23" s="17"/>
      <c r="BL23" s="60"/>
      <c r="BM23" s="60"/>
      <c r="BN23" s="60"/>
      <c r="BO23" s="60"/>
      <c r="BP23" s="60"/>
      <c r="BQ23" s="61"/>
      <c r="BR23" s="10"/>
      <c r="BS23" s="13"/>
      <c r="BT23" s="103"/>
      <c r="BU23" s="17"/>
      <c r="BV23" s="60"/>
      <c r="BW23" s="60"/>
      <c r="BX23" s="60"/>
      <c r="BY23" s="60"/>
      <c r="BZ23" s="60"/>
      <c r="CA23" s="61"/>
      <c r="CB23" s="10"/>
      <c r="CC23" s="13"/>
      <c r="CD23" s="103"/>
      <c r="CE23" s="17"/>
      <c r="CF23" s="60"/>
      <c r="CG23" s="60"/>
      <c r="CH23" s="60"/>
      <c r="CI23" s="60"/>
      <c r="CJ23" s="60"/>
      <c r="CK23" s="61"/>
      <c r="CL23" s="10"/>
      <c r="CM23" s="13"/>
      <c r="CN23" s="103"/>
      <c r="CO23" s="17"/>
      <c r="CP23" s="60"/>
      <c r="CQ23" s="60"/>
      <c r="CR23" s="60"/>
      <c r="CS23" s="60"/>
      <c r="CT23" s="60"/>
      <c r="CU23" s="61"/>
      <c r="CV23" s="10"/>
      <c r="CW23" s="13"/>
      <c r="CX23" s="112"/>
      <c r="DH23" s="112"/>
      <c r="DR23" s="112"/>
      <c r="EB23" s="112"/>
      <c r="EL23" s="112"/>
      <c r="EV23" s="112"/>
      <c r="FF23" s="112"/>
      <c r="FP23" s="112"/>
      <c r="FZ23" s="112"/>
      <c r="GJ23" s="112"/>
      <c r="GT23" s="112"/>
      <c r="HD23" s="112"/>
      <c r="HN23" s="112"/>
      <c r="HX23" s="112"/>
      <c r="IH23" s="112"/>
    </row>
    <row xmlns:x14ac="http://schemas.microsoft.com/office/spreadsheetml/2009/9/ac" r="24" s="2" customFormat="true" x14ac:dyDescent="0.25">
      <c r="A24" s="367"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03"/>
      <c r="BA24" s="17"/>
      <c r="BB24" s="60"/>
      <c r="BC24" s="60"/>
      <c r="BD24" s="60"/>
      <c r="BE24" s="60"/>
      <c r="BF24" s="60"/>
      <c r="BG24" s="61"/>
      <c r="BH24" s="10"/>
      <c r="BI24" s="13"/>
      <c r="BJ24" s="103"/>
      <c r="BK24" s="17"/>
      <c r="BL24" s="60"/>
      <c r="BM24" s="60"/>
      <c r="BN24" s="60"/>
      <c r="BO24" s="60"/>
      <c r="BP24" s="60"/>
      <c r="BQ24" s="61"/>
      <c r="BR24" s="10"/>
      <c r="BS24" s="13"/>
      <c r="BT24" s="103"/>
      <c r="BU24" s="17"/>
      <c r="BV24" s="60"/>
      <c r="BW24" s="60"/>
      <c r="BX24" s="60"/>
      <c r="BY24" s="60"/>
      <c r="BZ24" s="60"/>
      <c r="CA24" s="61"/>
      <c r="CB24" s="10"/>
      <c r="CC24" s="13"/>
      <c r="CD24" s="103"/>
      <c r="CE24" s="17"/>
      <c r="CF24" s="60"/>
      <c r="CG24" s="60"/>
      <c r="CH24" s="60"/>
      <c r="CI24" s="60"/>
      <c r="CJ24" s="60"/>
      <c r="CK24" s="61"/>
      <c r="CL24" s="10"/>
      <c r="CM24" s="13"/>
      <c r="CN24" s="103"/>
      <c r="CO24" s="17"/>
      <c r="CP24" s="60"/>
      <c r="CQ24" s="60"/>
      <c r="CR24" s="60"/>
      <c r="CS24" s="60"/>
      <c r="CT24" s="60"/>
      <c r="CU24" s="61"/>
      <c r="CV24" s="10"/>
      <c r="CW24" s="13"/>
      <c r="CX24" s="112"/>
      <c r="DH24" s="112"/>
      <c r="DR24" s="112"/>
      <c r="EB24" s="112"/>
      <c r="EL24" s="112"/>
      <c r="EV24" s="112"/>
      <c r="FF24" s="112"/>
      <c r="FP24" s="112"/>
      <c r="FZ24" s="112"/>
      <c r="GJ24" s="112"/>
      <c r="GT24" s="112"/>
      <c r="HD24" s="112"/>
      <c r="HN24" s="112"/>
      <c r="HX24" s="112"/>
      <c r="IH24" s="112"/>
    </row>
    <row xmlns:x14ac="http://schemas.microsoft.com/office/spreadsheetml/2009/9/ac" r="25" s="2" customFormat="true" x14ac:dyDescent="0.25">
      <c r="A25" s="367"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03"/>
      <c r="BA25" s="17"/>
      <c r="BB25" s="60"/>
      <c r="BC25" s="60"/>
      <c r="BD25" s="60"/>
      <c r="BE25" s="60"/>
      <c r="BF25" s="60"/>
      <c r="BG25" s="61"/>
      <c r="BH25" s="10"/>
      <c r="BI25" s="13"/>
      <c r="BJ25" s="103"/>
      <c r="BK25" s="17"/>
      <c r="BL25" s="60"/>
      <c r="BM25" s="60"/>
      <c r="BN25" s="60"/>
      <c r="BO25" s="60"/>
      <c r="BP25" s="60"/>
      <c r="BQ25" s="61"/>
      <c r="BR25" s="10"/>
      <c r="BS25" s="13"/>
      <c r="BT25" s="103"/>
      <c r="BU25" s="17"/>
      <c r="BV25" s="60"/>
      <c r="BW25" s="60"/>
      <c r="BX25" s="60"/>
      <c r="BY25" s="60"/>
      <c r="BZ25" s="60"/>
      <c r="CA25" s="61"/>
      <c r="CB25" s="10"/>
      <c r="CC25" s="13"/>
      <c r="CD25" s="103"/>
      <c r="CE25" s="17"/>
      <c r="CF25" s="60"/>
      <c r="CG25" s="60"/>
      <c r="CH25" s="60"/>
      <c r="CI25" s="60"/>
      <c r="CJ25" s="60"/>
      <c r="CK25" s="61"/>
      <c r="CL25" s="10"/>
      <c r="CM25" s="13"/>
      <c r="CN25" s="103"/>
      <c r="CO25" s="17"/>
      <c r="CP25" s="60"/>
      <c r="CQ25" s="60"/>
      <c r="CR25" s="60"/>
      <c r="CS25" s="60"/>
      <c r="CT25" s="60"/>
      <c r="CU25" s="61"/>
      <c r="CV25" s="10"/>
      <c r="CW25" s="13"/>
      <c r="CX25" s="112"/>
      <c r="DH25" s="112"/>
      <c r="DR25" s="112"/>
      <c r="EB25" s="112"/>
      <c r="EL25" s="112"/>
      <c r="EV25" s="112"/>
      <c r="FF25" s="112"/>
      <c r="FP25" s="112"/>
      <c r="FZ25" s="112"/>
      <c r="GJ25" s="112"/>
      <c r="GT25" s="112"/>
      <c r="HD25" s="112"/>
      <c r="HN25" s="112"/>
      <c r="HX25" s="112"/>
      <c r="IH25" s="112"/>
    </row>
    <row xmlns:x14ac="http://schemas.microsoft.com/office/spreadsheetml/2009/9/ac" r="26" s="2" customFormat="true" x14ac:dyDescent="0.25">
      <c r="A26" s="367"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03"/>
      <c r="BA26" s="18"/>
      <c r="BB26" s="6"/>
      <c r="BC26" s="6"/>
      <c r="BD26" s="6"/>
      <c r="BE26" s="6"/>
      <c r="BF26" s="6"/>
      <c r="BG26" s="22"/>
      <c r="BH26" s="10"/>
      <c r="BI26" s="13"/>
      <c r="BJ26" s="103"/>
      <c r="BK26" s="18"/>
      <c r="BL26" s="6"/>
      <c r="BM26" s="6"/>
      <c r="BN26" s="6"/>
      <c r="BO26" s="6"/>
      <c r="BP26" s="6"/>
      <c r="BQ26" s="22"/>
      <c r="BR26" s="10"/>
      <c r="BS26" s="13"/>
      <c r="BT26" s="103"/>
      <c r="BU26" s="18"/>
      <c r="BV26" s="6"/>
      <c r="BW26" s="6"/>
      <c r="BX26" s="6"/>
      <c r="BY26" s="6"/>
      <c r="BZ26" s="6"/>
      <c r="CA26" s="22"/>
      <c r="CB26" s="10"/>
      <c r="CC26" s="13"/>
      <c r="CD26" s="103"/>
      <c r="CE26" s="18"/>
      <c r="CF26" s="6"/>
      <c r="CG26" s="6"/>
      <c r="CH26" s="6"/>
      <c r="CI26" s="6"/>
      <c r="CJ26" s="6"/>
      <c r="CK26" s="22"/>
      <c r="CL26" s="10"/>
      <c r="CM26" s="13"/>
      <c r="CN26" s="103"/>
      <c r="CO26" s="18"/>
      <c r="CP26" s="6"/>
      <c r="CQ26" s="6"/>
      <c r="CR26" s="6"/>
      <c r="CS26" s="6"/>
      <c r="CT26" s="6"/>
      <c r="CU26" s="22"/>
      <c r="CV26" s="10"/>
      <c r="CW26" s="13"/>
      <c r="CX26" s="112"/>
      <c r="DH26" s="112"/>
      <c r="DR26" s="112"/>
      <c r="EB26" s="112"/>
      <c r="EL26" s="112"/>
      <c r="EV26" s="112"/>
      <c r="FF26" s="112"/>
      <c r="FP26" s="112"/>
      <c r="FZ26" s="112"/>
      <c r="GJ26" s="112"/>
      <c r="GT26" s="112"/>
      <c r="HD26" s="112"/>
      <c r="HN26" s="112"/>
      <c r="HX26" s="112"/>
      <c r="IH26" s="112"/>
    </row>
    <row xmlns:x14ac="http://schemas.microsoft.com/office/spreadsheetml/2009/9/ac" r="27" s="2" customFormat="true" ht="93" customHeight="true" x14ac:dyDescent="0.25">
      <c r="A27" s="367" t="str">
        <f ca="true">IF(ISBLANK('Data Summary'!A29),"",'Data Summary'!A29)</f>
        <v/>
      </c>
      <c r="B27" s="104" t="s">
        <v>12</v>
      </c>
      <c r="C27" s="550" t="s">
        <v>185</v>
      </c>
      <c r="D27" s="550"/>
      <c r="E27" s="550"/>
      <c r="F27" s="550"/>
      <c r="G27" s="550"/>
      <c r="H27" s="550"/>
      <c r="I27" s="551"/>
      <c r="J27" s="10"/>
      <c r="K27" s="13"/>
      <c r="L27" s="104" t="s">
        <v>12</v>
      </c>
      <c r="M27" s="550" t="s">
        <v>185</v>
      </c>
      <c r="N27" s="550"/>
      <c r="O27" s="550"/>
      <c r="P27" s="550"/>
      <c r="Q27" s="550"/>
      <c r="R27" s="550"/>
      <c r="S27" s="551"/>
      <c r="T27" s="10"/>
      <c r="U27" s="13"/>
      <c r="V27" s="104" t="s">
        <v>12</v>
      </c>
      <c r="W27" s="550" t="s">
        <v>185</v>
      </c>
      <c r="X27" s="550"/>
      <c r="Y27" s="550"/>
      <c r="Z27" s="550"/>
      <c r="AA27" s="550"/>
      <c r="AB27" s="550"/>
      <c r="AC27" s="551"/>
      <c r="AD27" s="10"/>
      <c r="AE27" s="13"/>
      <c r="AF27" s="104" t="s">
        <v>12</v>
      </c>
      <c r="AG27" s="550" t="s">
        <v>185</v>
      </c>
      <c r="AH27" s="550"/>
      <c r="AI27" s="550"/>
      <c r="AJ27" s="550"/>
      <c r="AK27" s="550"/>
      <c r="AL27" s="550"/>
      <c r="AM27" s="551"/>
      <c r="AN27" s="10"/>
      <c r="AO27" s="13"/>
      <c r="AP27" s="104" t="s">
        <v>12</v>
      </c>
      <c r="AQ27" s="550" t="s">
        <v>185</v>
      </c>
      <c r="AR27" s="550"/>
      <c r="AS27" s="550"/>
      <c r="AT27" s="550"/>
      <c r="AU27" s="550"/>
      <c r="AV27" s="550"/>
      <c r="AW27" s="551"/>
      <c r="AX27" s="10"/>
      <c r="AY27" s="13"/>
      <c r="AZ27" s="104" t="s">
        <v>12</v>
      </c>
      <c r="BA27" s="550" t="s">
        <v>185</v>
      </c>
      <c r="BB27" s="550"/>
      <c r="BC27" s="550"/>
      <c r="BD27" s="550"/>
      <c r="BE27" s="550"/>
      <c r="BF27" s="550"/>
      <c r="BG27" s="551"/>
      <c r="BH27" s="10"/>
      <c r="BI27" s="13"/>
      <c r="BJ27" s="104" t="s">
        <v>12</v>
      </c>
      <c r="BK27" s="550" t="s">
        <v>185</v>
      </c>
      <c r="BL27" s="550"/>
      <c r="BM27" s="550"/>
      <c r="BN27" s="550"/>
      <c r="BO27" s="550"/>
      <c r="BP27" s="550"/>
      <c r="BQ27" s="551"/>
      <c r="BR27" s="10"/>
      <c r="BS27" s="13"/>
      <c r="BT27" s="104" t="s">
        <v>12</v>
      </c>
      <c r="BU27" s="550" t="s">
        <v>254</v>
      </c>
      <c r="BV27" s="550"/>
      <c r="BW27" s="550"/>
      <c r="BX27" s="550"/>
      <c r="BY27" s="550"/>
      <c r="BZ27" s="550"/>
      <c r="CA27" s="551"/>
      <c r="CB27" s="10"/>
      <c r="CC27" s="13"/>
      <c r="CD27" s="104" t="s">
        <v>12</v>
      </c>
      <c r="CE27" s="550" t="s">
        <v>185</v>
      </c>
      <c r="CF27" s="550"/>
      <c r="CG27" s="550"/>
      <c r="CH27" s="550"/>
      <c r="CI27" s="550"/>
      <c r="CJ27" s="550"/>
      <c r="CK27" s="551"/>
      <c r="CL27" s="10"/>
      <c r="CM27" s="13"/>
      <c r="CN27" s="104" t="s">
        <v>12</v>
      </c>
      <c r="CO27" s="550" t="s">
        <v>185</v>
      </c>
      <c r="CP27" s="550"/>
      <c r="CQ27" s="550"/>
      <c r="CR27" s="550"/>
      <c r="CS27" s="550"/>
      <c r="CT27" s="550"/>
      <c r="CU27" s="551"/>
      <c r="CV27" s="10"/>
      <c r="CW27" s="13"/>
      <c r="CX27" s="112"/>
      <c r="DH27" s="112"/>
      <c r="DR27" s="112"/>
      <c r="EB27" s="112"/>
      <c r="EL27" s="112"/>
      <c r="EV27" s="112"/>
      <c r="FF27" s="112"/>
      <c r="FP27" s="112"/>
      <c r="FZ27" s="112"/>
      <c r="GJ27" s="112"/>
      <c r="GT27" s="112"/>
      <c r="HD27" s="112"/>
      <c r="HN27" s="112"/>
      <c r="HX27" s="112"/>
      <c r="IH27" s="112"/>
    </row>
    <row xmlns:x14ac="http://schemas.microsoft.com/office/spreadsheetml/2009/9/ac" r="28" s="2" customFormat="true" ht="15.75" customHeight="true" x14ac:dyDescent="0.25">
      <c r="A28" s="367"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t="s">
        <v>158</v>
      </c>
      <c r="AM28" s="89" t="s">
        <v>158</v>
      </c>
      <c r="AN28" s="10"/>
      <c r="AO28" s="13"/>
      <c r="AP28" s="104"/>
      <c r="AQ28" s="58" t="s">
        <v>120</v>
      </c>
      <c r="AR28" s="47" t="s">
        <v>158</v>
      </c>
      <c r="AS28" s="47"/>
      <c r="AT28" s="47"/>
      <c r="AU28" s="47"/>
      <c r="AV28" s="47" t="s">
        <v>158</v>
      </c>
      <c r="AW28" s="89" t="s">
        <v>158</v>
      </c>
      <c r="AX28" s="10"/>
      <c r="AY28" s="13"/>
      <c r="AZ28" s="104"/>
      <c r="BA28" s="58" t="s">
        <v>120</v>
      </c>
      <c r="BB28" s="47" t="s">
        <v>158</v>
      </c>
      <c r="BC28" s="47"/>
      <c r="BD28" s="47"/>
      <c r="BE28" s="47"/>
      <c r="BF28" s="47" t="s">
        <v>158</v>
      </c>
      <c r="BG28" s="89" t="s">
        <v>158</v>
      </c>
      <c r="BH28" s="10"/>
      <c r="BI28" s="13"/>
      <c r="BJ28" s="104"/>
      <c r="BK28" s="58" t="s">
        <v>120</v>
      </c>
      <c r="BL28" s="47" t="s">
        <v>158</v>
      </c>
      <c r="BM28" s="47"/>
      <c r="BN28" s="47"/>
      <c r="BO28" s="47"/>
      <c r="BP28" s="47" t="s">
        <v>158</v>
      </c>
      <c r="BQ28" s="89" t="s">
        <v>158</v>
      </c>
      <c r="BR28" s="10"/>
      <c r="BS28" s="13"/>
      <c r="BT28" s="104"/>
      <c r="BU28" s="58" t="s">
        <v>120</v>
      </c>
      <c r="BV28" s="47"/>
      <c r="BW28" s="47"/>
      <c r="BX28" s="47"/>
      <c r="BY28" s="47"/>
      <c r="BZ28" s="47"/>
      <c r="CA28" s="89"/>
      <c r="CB28" s="10"/>
      <c r="CC28" s="13"/>
      <c r="CD28" s="104"/>
      <c r="CE28" s="58" t="s">
        <v>120</v>
      </c>
      <c r="CF28" s="47" t="s">
        <v>158</v>
      </c>
      <c r="CG28" s="47"/>
      <c r="CH28" s="47"/>
      <c r="CI28" s="47"/>
      <c r="CJ28" s="47" t="s">
        <v>158</v>
      </c>
      <c r="CK28" s="89" t="s">
        <v>158</v>
      </c>
      <c r="CL28" s="10"/>
      <c r="CM28" s="13"/>
      <c r="CN28" s="104"/>
      <c r="CO28" s="58" t="s">
        <v>120</v>
      </c>
      <c r="CP28" s="47" t="s">
        <v>158</v>
      </c>
      <c r="CQ28" s="47"/>
      <c r="CR28" s="47"/>
      <c r="CS28" s="47"/>
      <c r="CT28" s="47" t="s">
        <v>158</v>
      </c>
      <c r="CU28" s="89" t="s">
        <v>158</v>
      </c>
      <c r="CV28" s="10"/>
      <c r="CW28" s="13"/>
      <c r="CX28" s="112"/>
      <c r="DH28" s="112"/>
      <c r="DR28" s="112"/>
      <c r="EB28" s="112"/>
      <c r="EL28" s="112"/>
      <c r="EV28" s="112"/>
      <c r="FF28" s="112"/>
      <c r="FP28" s="112"/>
      <c r="FZ28" s="112"/>
      <c r="GJ28" s="112"/>
      <c r="GT28" s="112"/>
      <c r="HD28" s="112"/>
      <c r="HN28" s="112"/>
      <c r="HX28" s="112"/>
      <c r="IH28" s="112"/>
    </row>
    <row xmlns:x14ac="http://schemas.microsoft.com/office/spreadsheetml/2009/9/ac" r="29" s="2" customFormat="true" ht="15" customHeight="true" x14ac:dyDescent="0.25">
      <c r="A29" s="367"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t="s">
        <v>158</v>
      </c>
      <c r="AM29" s="89" t="s">
        <v>158</v>
      </c>
      <c r="AN29" s="10"/>
      <c r="AO29" s="13"/>
      <c r="AP29" s="104"/>
      <c r="AQ29" s="58" t="s">
        <v>102</v>
      </c>
      <c r="AR29" s="47" t="s">
        <v>158</v>
      </c>
      <c r="AS29" s="47"/>
      <c r="AT29" s="47"/>
      <c r="AU29" s="47"/>
      <c r="AV29" s="47" t="s">
        <v>158</v>
      </c>
      <c r="AW29" s="89" t="s">
        <v>158</v>
      </c>
      <c r="AX29" s="10"/>
      <c r="AY29" s="13"/>
      <c r="AZ29" s="104"/>
      <c r="BA29" s="58" t="s">
        <v>102</v>
      </c>
      <c r="BB29" s="47" t="s">
        <v>158</v>
      </c>
      <c r="BC29" s="47"/>
      <c r="BD29" s="47"/>
      <c r="BE29" s="47"/>
      <c r="BF29" s="47" t="s">
        <v>158</v>
      </c>
      <c r="BG29" s="89" t="s">
        <v>158</v>
      </c>
      <c r="BH29" s="10"/>
      <c r="BI29" s="13"/>
      <c r="BJ29" s="104"/>
      <c r="BK29" s="58" t="s">
        <v>102</v>
      </c>
      <c r="BL29" s="47" t="s">
        <v>158</v>
      </c>
      <c r="BM29" s="47"/>
      <c r="BN29" s="47"/>
      <c r="BO29" s="47"/>
      <c r="BP29" s="47" t="s">
        <v>158</v>
      </c>
      <c r="BQ29" s="89" t="s">
        <v>158</v>
      </c>
      <c r="BR29" s="10"/>
      <c r="BS29" s="13"/>
      <c r="BT29" s="104"/>
      <c r="BU29" s="58" t="s">
        <v>102</v>
      </c>
      <c r="BV29" s="47"/>
      <c r="BW29" s="47"/>
      <c r="BX29" s="47"/>
      <c r="BY29" s="47"/>
      <c r="BZ29" s="47"/>
      <c r="CA29" s="89"/>
      <c r="CB29" s="10"/>
      <c r="CC29" s="13"/>
      <c r="CD29" s="104"/>
      <c r="CE29" s="58" t="s">
        <v>102</v>
      </c>
      <c r="CF29" s="47" t="s">
        <v>158</v>
      </c>
      <c r="CG29" s="47"/>
      <c r="CH29" s="47"/>
      <c r="CI29" s="47"/>
      <c r="CJ29" s="47" t="s">
        <v>158</v>
      </c>
      <c r="CK29" s="89" t="s">
        <v>158</v>
      </c>
      <c r="CL29" s="10"/>
      <c r="CM29" s="13"/>
      <c r="CN29" s="104"/>
      <c r="CO29" s="58" t="s">
        <v>102</v>
      </c>
      <c r="CP29" s="47" t="s">
        <v>158</v>
      </c>
      <c r="CQ29" s="47"/>
      <c r="CR29" s="47"/>
      <c r="CS29" s="47"/>
      <c r="CT29" s="47" t="s">
        <v>158</v>
      </c>
      <c r="CU29" s="89" t="s">
        <v>158</v>
      </c>
      <c r="CV29" s="10"/>
      <c r="CW29" s="13"/>
      <c r="CX29" s="112"/>
      <c r="DH29" s="112"/>
      <c r="DR29" s="112"/>
      <c r="EB29" s="112"/>
      <c r="EL29" s="112"/>
      <c r="EV29" s="112"/>
      <c r="FF29" s="112"/>
      <c r="FP29" s="112"/>
      <c r="FZ29" s="112"/>
      <c r="GJ29" s="112"/>
      <c r="GT29" s="112"/>
      <c r="HD29" s="112"/>
      <c r="HN29" s="112"/>
      <c r="HX29" s="112"/>
      <c r="IH29" s="112"/>
    </row>
    <row xmlns:x14ac="http://schemas.microsoft.com/office/spreadsheetml/2009/9/ac" r="30" s="2" customFormat="true" ht="15" customHeight="true" x14ac:dyDescent="0.25">
      <c r="A30" s="367"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04"/>
      <c r="BA30" s="58" t="s">
        <v>127</v>
      </c>
      <c r="BB30" s="47"/>
      <c r="BC30" s="47"/>
      <c r="BD30" s="47"/>
      <c r="BE30" s="47"/>
      <c r="BF30" s="47"/>
      <c r="BG30" s="89"/>
      <c r="BH30" s="10"/>
      <c r="BI30" s="13"/>
      <c r="BJ30" s="104"/>
      <c r="BK30" s="58" t="s">
        <v>127</v>
      </c>
      <c r="BL30" s="47"/>
      <c r="BM30" s="47"/>
      <c r="BN30" s="47"/>
      <c r="BO30" s="47"/>
      <c r="BP30" s="47"/>
      <c r="BQ30" s="89"/>
      <c r="BR30" s="10"/>
      <c r="BS30" s="13"/>
      <c r="BT30" s="104"/>
      <c r="BU30" s="58" t="s">
        <v>127</v>
      </c>
      <c r="BV30" s="47"/>
      <c r="BW30" s="47"/>
      <c r="BX30" s="47"/>
      <c r="BY30" s="47"/>
      <c r="BZ30" s="47"/>
      <c r="CA30" s="89"/>
      <c r="CB30" s="10"/>
      <c r="CC30" s="13"/>
      <c r="CD30" s="104"/>
      <c r="CE30" s="58" t="s">
        <v>127</v>
      </c>
      <c r="CF30" s="47"/>
      <c r="CG30" s="47"/>
      <c r="CH30" s="47"/>
      <c r="CI30" s="47"/>
      <c r="CJ30" s="47"/>
      <c r="CK30" s="89"/>
      <c r="CL30" s="10"/>
      <c r="CM30" s="13"/>
      <c r="CN30" s="104"/>
      <c r="CO30" s="58" t="s">
        <v>127</v>
      </c>
      <c r="CP30" s="47"/>
      <c r="CQ30" s="47"/>
      <c r="CR30" s="47"/>
      <c r="CS30" s="47"/>
      <c r="CT30" s="47"/>
      <c r="CU30" s="89"/>
      <c r="CV30" s="10"/>
      <c r="CW30" s="13"/>
      <c r="CX30" s="112"/>
      <c r="DH30" s="112"/>
      <c r="DR30" s="112"/>
      <c r="EB30" s="112"/>
      <c r="EL30" s="112"/>
      <c r="EV30" s="112"/>
      <c r="FF30" s="112"/>
      <c r="FP30" s="112"/>
      <c r="FZ30" s="112"/>
      <c r="GJ30" s="112"/>
      <c r="GT30" s="112"/>
      <c r="HD30" s="112"/>
      <c r="HN30" s="112"/>
      <c r="HX30" s="112"/>
      <c r="IH30" s="112"/>
    </row>
    <row xmlns:x14ac="http://schemas.microsoft.com/office/spreadsheetml/2009/9/ac" r="31" ht="16.5" customHeight="true" x14ac:dyDescent="0.25">
      <c r="A31" s="367"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c r="AZ31" s="104"/>
      <c r="BA31" s="58" t="s">
        <v>128</v>
      </c>
      <c r="BB31" s="47"/>
      <c r="BC31" s="47"/>
      <c r="BD31" s="47"/>
      <c r="BE31" s="47"/>
      <c r="BF31" s="47"/>
      <c r="BG31" s="89"/>
      <c r="BH31" s="10"/>
      <c r="BI31" s="13"/>
      <c r="BJ31" s="104"/>
      <c r="BK31" s="58" t="s">
        <v>128</v>
      </c>
      <c r="BL31" s="47"/>
      <c r="BM31" s="47"/>
      <c r="BN31" s="47"/>
      <c r="BO31" s="47"/>
      <c r="BP31" s="47"/>
      <c r="BQ31" s="89"/>
      <c r="BR31" s="10"/>
      <c r="BS31" s="13"/>
      <c r="BT31" s="104"/>
      <c r="BU31" s="58" t="s">
        <v>128</v>
      </c>
      <c r="BV31" s="47"/>
      <c r="BW31" s="47"/>
      <c r="BX31" s="47"/>
      <c r="BY31" s="47"/>
      <c r="BZ31" s="47"/>
      <c r="CA31" s="89"/>
      <c r="CB31" s="10"/>
      <c r="CC31" s="13"/>
      <c r="CD31" s="104"/>
      <c r="CE31" s="58" t="s">
        <v>128</v>
      </c>
      <c r="CF31" s="47"/>
      <c r="CG31" s="47"/>
      <c r="CH31" s="47"/>
      <c r="CI31" s="47"/>
      <c r="CJ31" s="47"/>
      <c r="CK31" s="89"/>
      <c r="CL31" s="10"/>
      <c r="CM31" s="13"/>
      <c r="CN31" s="104"/>
      <c r="CO31" s="58" t="s">
        <v>128</v>
      </c>
      <c r="CP31" s="47"/>
      <c r="CQ31" s="47"/>
      <c r="CR31" s="47"/>
      <c r="CS31" s="47"/>
      <c r="CT31" s="47"/>
      <c r="CU31" s="89"/>
      <c r="CV31" s="10"/>
      <c r="CW31" s="13"/>
    </row>
    <row xmlns:x14ac="http://schemas.microsoft.com/office/spreadsheetml/2009/9/ac" r="32" ht="16.5" customHeight="true" x14ac:dyDescent="0.25">
      <c r="A32" s="367"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t="s">
        <v>158</v>
      </c>
      <c r="AM32" s="89" t="s">
        <v>158</v>
      </c>
      <c r="AN32" s="10"/>
      <c r="AO32" s="13"/>
      <c r="AP32" s="104"/>
      <c r="AQ32" s="58" t="s">
        <v>103</v>
      </c>
      <c r="AR32" s="47" t="s">
        <v>158</v>
      </c>
      <c r="AS32" s="47"/>
      <c r="AT32" s="47"/>
      <c r="AU32" s="47"/>
      <c r="AV32" s="47" t="s">
        <v>158</v>
      </c>
      <c r="AW32" s="89" t="s">
        <v>158</v>
      </c>
      <c r="AX32" s="10"/>
      <c r="AY32" s="13"/>
      <c r="AZ32" s="104"/>
      <c r="BA32" s="58" t="s">
        <v>103</v>
      </c>
      <c r="BB32" s="47" t="s">
        <v>158</v>
      </c>
      <c r="BC32" s="47"/>
      <c r="BD32" s="47"/>
      <c r="BE32" s="47"/>
      <c r="BF32" s="47" t="s">
        <v>158</v>
      </c>
      <c r="BG32" s="89" t="s">
        <v>158</v>
      </c>
      <c r="BH32" s="10"/>
      <c r="BI32" s="13"/>
      <c r="BJ32" s="104"/>
      <c r="BK32" s="58" t="s">
        <v>103</v>
      </c>
      <c r="BL32" s="47" t="s">
        <v>158</v>
      </c>
      <c r="BM32" s="47"/>
      <c r="BN32" s="47"/>
      <c r="BO32" s="47"/>
      <c r="BP32" s="47" t="s">
        <v>158</v>
      </c>
      <c r="BQ32" s="89" t="s">
        <v>158</v>
      </c>
      <c r="BR32" s="10"/>
      <c r="BS32" s="13"/>
      <c r="BT32" s="104"/>
      <c r="BU32" s="58" t="s">
        <v>103</v>
      </c>
      <c r="BV32" s="47"/>
      <c r="BW32" s="47"/>
      <c r="BX32" s="47"/>
      <c r="BY32" s="47"/>
      <c r="BZ32" s="47"/>
      <c r="CA32" s="89"/>
      <c r="CB32" s="10"/>
      <c r="CC32" s="13"/>
      <c r="CD32" s="104"/>
      <c r="CE32" s="58" t="s">
        <v>103</v>
      </c>
      <c r="CF32" s="47" t="s">
        <v>158</v>
      </c>
      <c r="CG32" s="47"/>
      <c r="CH32" s="47"/>
      <c r="CI32" s="47"/>
      <c r="CJ32" s="47" t="s">
        <v>158</v>
      </c>
      <c r="CK32" s="89" t="s">
        <v>158</v>
      </c>
      <c r="CL32" s="10"/>
      <c r="CM32" s="13"/>
      <c r="CN32" s="104"/>
      <c r="CO32" s="58" t="s">
        <v>103</v>
      </c>
      <c r="CP32" s="47" t="s">
        <v>158</v>
      </c>
      <c r="CQ32" s="47"/>
      <c r="CR32" s="47"/>
      <c r="CS32" s="47"/>
      <c r="CT32" s="47" t="s">
        <v>158</v>
      </c>
      <c r="CU32" s="89" t="s">
        <v>158</v>
      </c>
      <c r="CV32" s="10"/>
      <c r="CW32" s="13"/>
    </row>
    <row xmlns:x14ac="http://schemas.microsoft.com/office/spreadsheetml/2009/9/ac" r="33" ht="16.5" customHeight="true" x14ac:dyDescent="0.25">
      <c r="A33" s="367"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AZ33" s="105"/>
      <c r="BA33" s="11" t="s">
        <v>23</v>
      </c>
      <c r="BB33" s="63"/>
      <c r="BC33" s="9"/>
      <c r="BD33" s="9"/>
      <c r="BE33" s="64"/>
      <c r="BF33" s="65"/>
      <c r="BG33" s="66"/>
      <c r="BH33" s="10"/>
      <c r="BI33" s="13"/>
      <c r="BJ33" s="105"/>
      <c r="BK33" s="11" t="s">
        <v>23</v>
      </c>
      <c r="BL33" s="63"/>
      <c r="BM33" s="9"/>
      <c r="BN33" s="9"/>
      <c r="BO33" s="64"/>
      <c r="BP33" s="65"/>
      <c r="BQ33" s="66"/>
      <c r="BR33" s="10"/>
      <c r="BS33" s="13"/>
      <c r="BT33" s="105"/>
      <c r="BU33" s="11" t="s">
        <v>23</v>
      </c>
      <c r="BV33" s="63"/>
      <c r="BW33" s="9"/>
      <c r="BX33" s="9"/>
      <c r="BY33" s="64"/>
      <c r="BZ33" s="65"/>
      <c r="CA33" s="66"/>
      <c r="CB33" s="10"/>
      <c r="CC33" s="13"/>
      <c r="CD33" s="105"/>
      <c r="CE33" s="11" t="s">
        <v>23</v>
      </c>
      <c r="CF33" s="63"/>
      <c r="CG33" s="9"/>
      <c r="CH33" s="9"/>
      <c r="CI33" s="64"/>
      <c r="CJ33" s="65"/>
      <c r="CK33" s="66"/>
      <c r="CL33" s="10"/>
      <c r="CM33" s="13"/>
      <c r="CN33" s="105"/>
      <c r="CO33" s="11" t="s">
        <v>23</v>
      </c>
      <c r="CP33" s="63"/>
      <c r="CQ33" s="9"/>
      <c r="CR33" s="9"/>
      <c r="CS33" s="64"/>
      <c r="CT33" s="65"/>
      <c r="CU33" s="66"/>
      <c r="CV33" s="10"/>
      <c r="CW33" s="13"/>
    </row>
    <row xmlns:x14ac="http://schemas.microsoft.com/office/spreadsheetml/2009/9/ac" r="34" s="3" customFormat="true" ht="16.5" customHeight="true" thickBot="true" x14ac:dyDescent="0.3">
      <c r="A34" s="367"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6"/>
      <c r="BA34" s="23" t="s">
        <v>20</v>
      </c>
      <c r="BB34" s="68"/>
      <c r="BC34" s="68"/>
      <c r="BD34" s="68"/>
      <c r="BE34" s="68"/>
      <c r="BF34" s="68"/>
      <c r="BG34" s="72"/>
      <c r="BH34" s="20"/>
      <c r="BI34" s="15"/>
      <c r="BJ34" s="106"/>
      <c r="BK34" s="23" t="s">
        <v>20</v>
      </c>
      <c r="BL34" s="68"/>
      <c r="BM34" s="68"/>
      <c r="BN34" s="68"/>
      <c r="BO34" s="68"/>
      <c r="BP34" s="68"/>
      <c r="BQ34" s="72"/>
      <c r="BR34" s="20"/>
      <c r="BS34" s="15"/>
      <c r="BT34" s="106"/>
      <c r="BU34" s="23" t="s">
        <v>20</v>
      </c>
      <c r="BV34" s="68"/>
      <c r="BW34" s="68"/>
      <c r="BX34" s="68"/>
      <c r="BY34" s="68"/>
      <c r="BZ34" s="68"/>
      <c r="CA34" s="72"/>
      <c r="CB34" s="20"/>
      <c r="CC34" s="15"/>
      <c r="CD34" s="106"/>
      <c r="CE34" s="23" t="s">
        <v>20</v>
      </c>
      <c r="CF34" s="68"/>
      <c r="CG34" s="68"/>
      <c r="CH34" s="68"/>
      <c r="CI34" s="68"/>
      <c r="CJ34" s="68"/>
      <c r="CK34" s="72"/>
      <c r="CL34" s="20"/>
      <c r="CM34" s="15"/>
      <c r="CN34" s="106"/>
      <c r="CO34" s="23" t="s">
        <v>20</v>
      </c>
      <c r="CP34" s="68"/>
      <c r="CQ34" s="68"/>
      <c r="CR34" s="68"/>
      <c r="CS34" s="68"/>
      <c r="CT34" s="68"/>
      <c r="CU34" s="72"/>
      <c r="CV34" s="20"/>
      <c r="CW34" s="15"/>
      <c r="CX34" s="107"/>
      <c r="DH34" s="107"/>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67"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67"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67"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67"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67"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67"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67"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67"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67"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67"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67"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67"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67"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67"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67"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67"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67"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67"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67"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67"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67"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67"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67"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67"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67"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67"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67"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67"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67"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67"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67"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67"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67"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67"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67"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67"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67"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67"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67"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67"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67"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67"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67"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67"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67"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67"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67"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67"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67"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67"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67"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67"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67"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67"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67"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67"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67"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67"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67"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67"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67"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67"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67"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67"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67"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67"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67"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67"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67"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67"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67"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67"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67"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67"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67"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67"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67"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67"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67"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67"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67"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67"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67"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67"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67"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67"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67"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67"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67"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67"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67"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67"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67"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67"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67"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67"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67"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67"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67"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67"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67"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67"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67"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67"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67"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67"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67"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67"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67"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67"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67"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67"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67"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67"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67"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67"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67"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63"/>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63"/>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63"/>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63"/>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63"/>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63"/>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63"/>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63"/>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63"/>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63"/>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63"/>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63"/>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63"/>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63"/>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63"/>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63"/>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63"/>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63"/>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63"/>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63"/>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63"/>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63"/>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63"/>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63"/>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63"/>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63"/>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63"/>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63"/>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63"/>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63"/>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63"/>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63"/>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63"/>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63"/>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63"/>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63"/>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63"/>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63"/>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63"/>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63"/>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63"/>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63"/>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63"/>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63"/>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63"/>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63"/>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63"/>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63"/>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63"/>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63"/>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63"/>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63"/>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63"/>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63"/>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63"/>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63"/>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63"/>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63"/>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63"/>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63"/>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63"/>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63"/>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63"/>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63"/>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63"/>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63"/>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63"/>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63"/>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63"/>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63"/>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63"/>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63"/>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63"/>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63"/>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63"/>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63"/>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63"/>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63"/>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63"/>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63"/>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63"/>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63"/>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63"/>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63"/>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63"/>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63"/>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63"/>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63"/>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63"/>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63"/>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63"/>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63"/>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63"/>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63"/>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63"/>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63"/>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63"/>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63"/>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63"/>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63"/>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63"/>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63"/>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63"/>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63"/>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63"/>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63"/>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63"/>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63"/>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63"/>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63"/>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63"/>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63"/>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63"/>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63"/>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63"/>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63"/>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63"/>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63"/>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63"/>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63"/>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63"/>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63"/>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63"/>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63"/>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63"/>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63"/>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63"/>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63"/>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63"/>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63"/>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63"/>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63"/>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63"/>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63"/>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63"/>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63"/>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63"/>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63"/>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63"/>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63"/>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63"/>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63"/>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63"/>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63"/>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63"/>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63"/>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63"/>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63"/>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63"/>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63"/>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63"/>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63"/>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63"/>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63"/>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63"/>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63"/>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63"/>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63"/>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63"/>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63"/>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63"/>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63"/>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63"/>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63"/>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63"/>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63"/>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63"/>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63"/>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63"/>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63"/>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63"/>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63"/>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63"/>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63"/>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63"/>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63"/>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63"/>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63"/>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63"/>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63"/>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63"/>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63"/>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63"/>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63"/>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63"/>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63"/>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63"/>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63"/>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63"/>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63"/>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63"/>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63"/>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63"/>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63"/>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63"/>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63"/>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63"/>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63"/>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63"/>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63"/>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63"/>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63"/>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63"/>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63"/>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63"/>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63"/>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63"/>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63"/>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63"/>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63"/>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63"/>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63"/>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63"/>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63"/>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63"/>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63"/>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63"/>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63"/>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63"/>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63"/>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63"/>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63"/>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63"/>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63"/>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63"/>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63"/>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63"/>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63"/>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63"/>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63"/>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63"/>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63"/>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63"/>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63"/>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63"/>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63"/>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63"/>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63"/>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63"/>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63"/>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63"/>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63"/>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63"/>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63"/>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63"/>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63"/>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63"/>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63"/>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63"/>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63"/>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63"/>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63"/>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63"/>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63"/>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63"/>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63"/>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63"/>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63"/>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63"/>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63"/>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63"/>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63"/>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63"/>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63"/>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63"/>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63"/>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63"/>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63"/>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63"/>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63"/>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63"/>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63"/>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63"/>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63"/>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63"/>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63"/>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63"/>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63"/>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63"/>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63"/>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63"/>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63"/>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63"/>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63"/>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63"/>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63"/>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63"/>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63"/>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63"/>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63"/>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63"/>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63"/>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63"/>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63"/>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63"/>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63"/>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63"/>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63"/>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63"/>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63"/>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63"/>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63"/>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63"/>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63"/>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63"/>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63"/>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63"/>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63"/>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63"/>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63"/>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63"/>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63"/>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63"/>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63"/>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63"/>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63"/>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63"/>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63"/>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63"/>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63"/>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63"/>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63"/>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63"/>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63"/>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63"/>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63"/>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63"/>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63"/>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63"/>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63"/>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63"/>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63"/>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63"/>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63"/>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63"/>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63"/>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63"/>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63"/>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63"/>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63"/>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63"/>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63"/>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63"/>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63"/>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63"/>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63"/>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63"/>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63"/>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63"/>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63"/>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63"/>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63"/>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63"/>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63"/>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63"/>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63"/>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63"/>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63"/>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63"/>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63"/>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63"/>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63"/>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63"/>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63"/>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63"/>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63"/>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63"/>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63"/>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63"/>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63"/>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63"/>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63"/>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63"/>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63"/>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63"/>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63"/>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63"/>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63"/>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63"/>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63"/>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63"/>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63"/>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63"/>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63"/>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63"/>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63"/>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63"/>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63"/>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63"/>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63"/>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63"/>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63"/>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63"/>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63"/>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63"/>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63"/>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63"/>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63"/>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63"/>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63"/>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63"/>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63"/>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63"/>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63"/>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63"/>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63"/>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63"/>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63"/>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63"/>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63"/>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63"/>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63"/>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63"/>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63"/>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63"/>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63"/>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63"/>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63"/>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63"/>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63"/>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63"/>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63"/>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63"/>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63"/>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63"/>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63"/>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63"/>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63"/>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63"/>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63"/>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63"/>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63"/>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63"/>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63"/>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63"/>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63"/>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63"/>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63"/>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63"/>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63"/>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63"/>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63"/>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63"/>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63"/>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63"/>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63"/>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63"/>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63"/>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63"/>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63"/>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63"/>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63"/>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63"/>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63"/>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63"/>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63"/>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63"/>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63"/>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63"/>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63"/>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63"/>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63"/>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63"/>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63"/>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63"/>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63"/>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63"/>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63"/>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63"/>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63"/>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63"/>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c r="IH622" s="107"/>
    </row>
    <row xmlns:x14ac="http://schemas.microsoft.com/office/spreadsheetml/2009/9/ac" r="623" s="3" customFormat="true" x14ac:dyDescent="0.25">
      <c r="A623" s="363"/>
      <c r="B623" s="107"/>
      <c r="L623" s="107"/>
      <c r="V623" s="107"/>
      <c r="AF623" s="107"/>
      <c r="AP623" s="107"/>
      <c r="AZ623" s="107"/>
      <c r="BA623" s="107"/>
      <c r="BJ623" s="107"/>
      <c r="BT623" s="107"/>
      <c r="CD623" s="107"/>
      <c r="CN623" s="107"/>
      <c r="CX623" s="107"/>
      <c r="DH623" s="107"/>
      <c r="DR623" s="107"/>
      <c r="EB623" s="107"/>
      <c r="EL623" s="107"/>
      <c r="EV623" s="107"/>
      <c r="FF623" s="107"/>
      <c r="FP623" s="107"/>
      <c r="FZ623" s="107"/>
      <c r="GJ623" s="107"/>
      <c r="GT623" s="107"/>
      <c r="HD623" s="107"/>
      <c r="HN623" s="107"/>
      <c r="HX623" s="107"/>
      <c r="IH623" s="107"/>
    </row>
    <row xmlns:x14ac="http://schemas.microsoft.com/office/spreadsheetml/2009/9/ac" r="624" s="3" customFormat="true" x14ac:dyDescent="0.25">
      <c r="A624" s="363"/>
      <c r="B624" s="107"/>
      <c r="L624" s="107"/>
      <c r="V624" s="107"/>
      <c r="AF624" s="107"/>
      <c r="AP624" s="107"/>
      <c r="AZ624" s="107"/>
      <c r="BA624" s="107"/>
      <c r="BJ624" s="107"/>
      <c r="BT624" s="107"/>
      <c r="CD624" s="107"/>
      <c r="CN624" s="107"/>
      <c r="CX624" s="107"/>
      <c r="DH624" s="107"/>
      <c r="DR624" s="107"/>
      <c r="EB624" s="107"/>
      <c r="EL624" s="107"/>
      <c r="EV624" s="107"/>
      <c r="FF624" s="107"/>
      <c r="FP624" s="107"/>
      <c r="FZ624" s="107"/>
      <c r="GJ624" s="107"/>
      <c r="GT624" s="107"/>
      <c r="HD624" s="107"/>
      <c r="HN624" s="107"/>
      <c r="HX624" s="107"/>
      <c r="IH624" s="107"/>
    </row>
    <row xmlns:x14ac="http://schemas.microsoft.com/office/spreadsheetml/2009/9/ac" r="625" s="3" customFormat="true" x14ac:dyDescent="0.25">
      <c r="A625" s="363"/>
      <c r="B625" s="107"/>
      <c r="L625" s="107"/>
      <c r="V625" s="107"/>
      <c r="AF625" s="107"/>
      <c r="AP625" s="107"/>
      <c r="AZ625" s="107"/>
      <c r="BA625" s="107"/>
      <c r="BJ625" s="107"/>
      <c r="BT625" s="107"/>
      <c r="CD625" s="107"/>
      <c r="CN625" s="107"/>
      <c r="CX625" s="107"/>
      <c r="DH625" s="107"/>
      <c r="DR625" s="107"/>
      <c r="EB625" s="107"/>
      <c r="EL625" s="107"/>
      <c r="EV625" s="107"/>
      <c r="FF625" s="107"/>
      <c r="FP625" s="107"/>
      <c r="FZ625" s="107"/>
      <c r="GJ625" s="107"/>
      <c r="GT625" s="107"/>
      <c r="HD625" s="107"/>
      <c r="HN625" s="107"/>
      <c r="HX625" s="107"/>
      <c r="IH625" s="107"/>
    </row>
    <row xmlns:x14ac="http://schemas.microsoft.com/office/spreadsheetml/2009/9/ac" r="626" s="3" customFormat="true" x14ac:dyDescent="0.25">
      <c r="A626" s="363"/>
      <c r="B626" s="107"/>
      <c r="L626" s="107"/>
      <c r="V626" s="107"/>
      <c r="AF626" s="107"/>
      <c r="AP626" s="107"/>
      <c r="AZ626" s="107"/>
      <c r="BA626" s="107"/>
      <c r="BJ626" s="107"/>
      <c r="BT626" s="107"/>
      <c r="CD626" s="107"/>
      <c r="CN626" s="107"/>
      <c r="CX626" s="107"/>
      <c r="DH626" s="107"/>
      <c r="DR626" s="107"/>
      <c r="EB626" s="107"/>
      <c r="EL626" s="107"/>
      <c r="EV626" s="107"/>
      <c r="FF626" s="107"/>
      <c r="FP626" s="107"/>
      <c r="FZ626" s="107"/>
      <c r="GJ626" s="107"/>
      <c r="GT626" s="107"/>
      <c r="HD626" s="107"/>
      <c r="HN626" s="107"/>
      <c r="HX626" s="107"/>
      <c r="IH626" s="107"/>
    </row>
    <row xmlns:x14ac="http://schemas.microsoft.com/office/spreadsheetml/2009/9/ac" r="627" s="3" customFormat="true" x14ac:dyDescent="0.25">
      <c r="A627" s="363"/>
      <c r="B627" s="107"/>
      <c r="L627" s="107"/>
      <c r="V627" s="107"/>
      <c r="AF627" s="107"/>
      <c r="AP627" s="107"/>
      <c r="AZ627" s="107"/>
      <c r="BA627" s="107"/>
      <c r="BJ627" s="107"/>
      <c r="BT627" s="107"/>
      <c r="CD627" s="107"/>
      <c r="CN627" s="107"/>
      <c r="CX627" s="107"/>
      <c r="DH627" s="107"/>
      <c r="DR627" s="107"/>
      <c r="EB627" s="107"/>
      <c r="EL627" s="107"/>
      <c r="EV627" s="107"/>
      <c r="FF627" s="107"/>
      <c r="FP627" s="107"/>
      <c r="FZ627" s="107"/>
      <c r="GJ627" s="107"/>
      <c r="GT627" s="107"/>
      <c r="HD627" s="107"/>
      <c r="HN627" s="107"/>
      <c r="HX627" s="107"/>
      <c r="IH627" s="107"/>
    </row>
    <row xmlns:x14ac="http://schemas.microsoft.com/office/spreadsheetml/2009/9/ac" r="628" s="3" customFormat="true" x14ac:dyDescent="0.25">
      <c r="A628" s="363"/>
      <c r="B628" s="107"/>
      <c r="L628" s="107"/>
      <c r="V628" s="107"/>
      <c r="AF628" s="107"/>
      <c r="AP628" s="107"/>
      <c r="AZ628" s="107"/>
      <c r="BA628" s="107"/>
      <c r="BJ628" s="107"/>
      <c r="BT628" s="107"/>
      <c r="CD628" s="107"/>
      <c r="CN628" s="107"/>
      <c r="CX628" s="107"/>
      <c r="DH628" s="107"/>
      <c r="DR628" s="107"/>
      <c r="EB628" s="107"/>
      <c r="EL628" s="107"/>
      <c r="EV628" s="107"/>
      <c r="FF628" s="107"/>
      <c r="FP628" s="107"/>
      <c r="FZ628" s="107"/>
      <c r="GJ628" s="107"/>
      <c r="GT628" s="107"/>
      <c r="HD628" s="107"/>
      <c r="HN628" s="107"/>
      <c r="HX628" s="107"/>
      <c r="IH628" s="107"/>
    </row>
    <row xmlns:x14ac="http://schemas.microsoft.com/office/spreadsheetml/2009/9/ac" r="629" s="3" customFormat="true" x14ac:dyDescent="0.25">
      <c r="A629" s="363"/>
      <c r="B629" s="107"/>
      <c r="L629" s="107"/>
      <c r="V629" s="107"/>
      <c r="AF629" s="107"/>
      <c r="AP629" s="107"/>
      <c r="AZ629" s="107"/>
      <c r="BA629" s="107"/>
      <c r="BJ629" s="107"/>
      <c r="BT629" s="107"/>
      <c r="CD629" s="107"/>
      <c r="CN629" s="107"/>
      <c r="CX629" s="107"/>
      <c r="DH629" s="107"/>
      <c r="DR629" s="107"/>
      <c r="EB629" s="107"/>
      <c r="EL629" s="107"/>
      <c r="EV629" s="107"/>
      <c r="FF629" s="107"/>
      <c r="FP629" s="107"/>
      <c r="FZ629" s="107"/>
      <c r="GJ629" s="107"/>
      <c r="GT629" s="107"/>
      <c r="HD629" s="107"/>
      <c r="HN629" s="107"/>
      <c r="HX629" s="107"/>
      <c r="IH629" s="107"/>
    </row>
    <row xmlns:x14ac="http://schemas.microsoft.com/office/spreadsheetml/2009/9/ac" r="630" s="3" customFormat="true" x14ac:dyDescent="0.25">
      <c r="A630" s="363"/>
      <c r="B630" s="107"/>
      <c r="L630" s="107"/>
      <c r="V630" s="107"/>
      <c r="AF630" s="107"/>
      <c r="AP630" s="107"/>
      <c r="AZ630" s="107"/>
      <c r="BA630" s="107"/>
      <c r="BJ630" s="107"/>
      <c r="BT630" s="107"/>
      <c r="CD630" s="107"/>
      <c r="CN630" s="107"/>
      <c r="CX630" s="107"/>
      <c r="DH630" s="107"/>
      <c r="DR630" s="107"/>
      <c r="EB630" s="107"/>
      <c r="EL630" s="107"/>
      <c r="EV630" s="107"/>
      <c r="FF630" s="107"/>
      <c r="FP630" s="107"/>
      <c r="FZ630" s="107"/>
      <c r="GJ630" s="107"/>
      <c r="GT630" s="107"/>
      <c r="HD630" s="107"/>
      <c r="HN630" s="107"/>
      <c r="HX630" s="107"/>
      <c r="IH630" s="107"/>
    </row>
    <row xmlns:x14ac="http://schemas.microsoft.com/office/spreadsheetml/2009/9/ac" r="631" s="3" customFormat="true" x14ac:dyDescent="0.25">
      <c r="A631" s="363"/>
      <c r="B631" s="107"/>
      <c r="L631" s="107"/>
      <c r="V631" s="107"/>
      <c r="AF631" s="107"/>
      <c r="AP631" s="107"/>
      <c r="AZ631" s="107"/>
      <c r="BA631" s="107"/>
      <c r="BJ631" s="107"/>
      <c r="BT631" s="107"/>
      <c r="CD631" s="107"/>
      <c r="CN631" s="107"/>
      <c r="CX631" s="107"/>
      <c r="DH631" s="107"/>
      <c r="DR631" s="107"/>
      <c r="EB631" s="107"/>
      <c r="EL631" s="107"/>
      <c r="EV631" s="107"/>
      <c r="FF631" s="107"/>
      <c r="FP631" s="107"/>
      <c r="FZ631" s="107"/>
      <c r="GJ631" s="107"/>
      <c r="GT631" s="107"/>
      <c r="HD631" s="107"/>
      <c r="HN631" s="107"/>
      <c r="HX631" s="107"/>
      <c r="IH631" s="107"/>
    </row>
    <row xmlns:x14ac="http://schemas.microsoft.com/office/spreadsheetml/2009/9/ac" r="632" s="3" customFormat="true" x14ac:dyDescent="0.25">
      <c r="A632" s="363"/>
      <c r="B632" s="107"/>
      <c r="L632" s="107"/>
      <c r="V632" s="107"/>
      <c r="AF632" s="107"/>
      <c r="AP632" s="107"/>
      <c r="AZ632" s="107"/>
      <c r="BA632" s="107"/>
      <c r="BJ632" s="107"/>
      <c r="BT632" s="107"/>
      <c r="CD632" s="107"/>
      <c r="CN632" s="107"/>
      <c r="CX632" s="107"/>
      <c r="DH632" s="107"/>
      <c r="DR632" s="107"/>
      <c r="EB632" s="107"/>
      <c r="EL632" s="107"/>
      <c r="EV632" s="107"/>
      <c r="FF632" s="107"/>
      <c r="FP632" s="107"/>
      <c r="FZ632" s="107"/>
      <c r="GJ632" s="107"/>
      <c r="GT632" s="107"/>
      <c r="HD632" s="107"/>
      <c r="HN632" s="107"/>
      <c r="HX632" s="107"/>
      <c r="IH632" s="107"/>
    </row>
    <row xmlns:x14ac="http://schemas.microsoft.com/office/spreadsheetml/2009/9/ac" r="633" s="3" customFormat="true" x14ac:dyDescent="0.25">
      <c r="A633" s="363"/>
      <c r="B633" s="107"/>
      <c r="L633" s="107"/>
      <c r="V633" s="107"/>
      <c r="AF633" s="107"/>
      <c r="AP633" s="107"/>
      <c r="AZ633" s="107"/>
      <c r="BA633" s="107"/>
      <c r="BJ633" s="107"/>
      <c r="BT633" s="107"/>
      <c r="CD633" s="107"/>
      <c r="CN633" s="107"/>
      <c r="CX633" s="107"/>
      <c r="DH633" s="107"/>
      <c r="DR633" s="107"/>
      <c r="EB633" s="107"/>
      <c r="EL633" s="107"/>
      <c r="EV633" s="107"/>
      <c r="FF633" s="107"/>
      <c r="FP633" s="107"/>
      <c r="FZ633" s="107"/>
      <c r="GJ633" s="107"/>
      <c r="GT633" s="107"/>
      <c r="HD633" s="107"/>
      <c r="HN633" s="107"/>
      <c r="HX633" s="107"/>
      <c r="IH633" s="107"/>
    </row>
    <row xmlns:x14ac="http://schemas.microsoft.com/office/spreadsheetml/2009/9/ac" r="634" s="3" customFormat="true" x14ac:dyDescent="0.25">
      <c r="A634" s="363"/>
      <c r="B634" s="107"/>
      <c r="L634" s="107"/>
      <c r="V634" s="107"/>
      <c r="AF634" s="107"/>
      <c r="AP634" s="107"/>
      <c r="AZ634" s="107"/>
      <c r="BA634" s="107"/>
      <c r="BJ634" s="107"/>
      <c r="BT634" s="107"/>
      <c r="CD634" s="107"/>
      <c r="CN634" s="107"/>
      <c r="CX634" s="107"/>
      <c r="DH634" s="107"/>
      <c r="DR634" s="107"/>
      <c r="EB634" s="107"/>
      <c r="EL634" s="107"/>
      <c r="EV634" s="107"/>
      <c r="FF634" s="107"/>
      <c r="FP634" s="107"/>
      <c r="FZ634" s="107"/>
      <c r="GJ634" s="107"/>
      <c r="GT634" s="107"/>
      <c r="HD634" s="107"/>
      <c r="HN634" s="107"/>
      <c r="HX634" s="107"/>
      <c r="IH634" s="107"/>
    </row>
    <row xmlns:x14ac="http://schemas.microsoft.com/office/spreadsheetml/2009/9/ac" r="635" s="3" customFormat="true" x14ac:dyDescent="0.25">
      <c r="A635" s="363"/>
      <c r="B635" s="107"/>
      <c r="L635" s="107"/>
      <c r="V635" s="107"/>
      <c r="AF635" s="107"/>
      <c r="AP635" s="107"/>
      <c r="AZ635" s="107"/>
      <c r="BA635" s="107"/>
      <c r="BJ635" s="107"/>
      <c r="BT635" s="107"/>
      <c r="CD635" s="107"/>
      <c r="CN635" s="107"/>
      <c r="CX635" s="107"/>
      <c r="DH635" s="107"/>
      <c r="DR635" s="107"/>
      <c r="EB635" s="107"/>
      <c r="EL635" s="107"/>
      <c r="EV635" s="107"/>
      <c r="FF635" s="107"/>
      <c r="FP635" s="107"/>
      <c r="FZ635" s="107"/>
      <c r="GJ635" s="107"/>
      <c r="GT635" s="107"/>
      <c r="HD635" s="107"/>
      <c r="HN635" s="107"/>
      <c r="HX635" s="107"/>
      <c r="IH635" s="107"/>
    </row>
    <row xmlns:x14ac="http://schemas.microsoft.com/office/spreadsheetml/2009/9/ac" r="636" s="3" customFormat="true" x14ac:dyDescent="0.25">
      <c r="A636" s="363"/>
      <c r="B636" s="107"/>
      <c r="L636" s="107"/>
      <c r="V636" s="107"/>
      <c r="AF636" s="107"/>
      <c r="AP636" s="107"/>
      <c r="AZ636" s="107"/>
      <c r="BA636" s="107"/>
      <c r="BJ636" s="107"/>
      <c r="BT636" s="107"/>
      <c r="CD636" s="107"/>
      <c r="CN636" s="107"/>
      <c r="CX636" s="107"/>
      <c r="DH636" s="107"/>
      <c r="DR636" s="107"/>
      <c r="EB636" s="107"/>
      <c r="EL636" s="107"/>
      <c r="EV636" s="107"/>
      <c r="FF636" s="107"/>
      <c r="FP636" s="107"/>
      <c r="FZ636" s="107"/>
      <c r="GJ636" s="107"/>
      <c r="GT636" s="107"/>
      <c r="HD636" s="107"/>
      <c r="HN636" s="107"/>
      <c r="HX636" s="107"/>
      <c r="IH636" s="107"/>
    </row>
    <row xmlns:x14ac="http://schemas.microsoft.com/office/spreadsheetml/2009/9/ac" r="637" s="3" customFormat="true" x14ac:dyDescent="0.25">
      <c r="A637" s="363"/>
      <c r="B637" s="107"/>
      <c r="L637" s="107"/>
      <c r="V637" s="107"/>
      <c r="AF637" s="107"/>
      <c r="AP637" s="107"/>
      <c r="AZ637" s="107"/>
      <c r="BA637" s="107"/>
      <c r="BJ637" s="107"/>
      <c r="BT637" s="107"/>
      <c r="CD637" s="107"/>
      <c r="CN637" s="107"/>
      <c r="CX637" s="107"/>
      <c r="DH637" s="107"/>
      <c r="DR637" s="107"/>
      <c r="EB637" s="107"/>
      <c r="EL637" s="107"/>
      <c r="EV637" s="107"/>
      <c r="FF637" s="107"/>
      <c r="FP637" s="107"/>
      <c r="FZ637" s="107"/>
      <c r="GJ637" s="107"/>
      <c r="GT637" s="107"/>
      <c r="HD637" s="107"/>
      <c r="HN637" s="107"/>
      <c r="HX637" s="107"/>
      <c r="IH637" s="107"/>
    </row>
    <row xmlns:x14ac="http://schemas.microsoft.com/office/spreadsheetml/2009/9/ac" r="638" s="3" customFormat="true" x14ac:dyDescent="0.25">
      <c r="A638" s="363"/>
      <c r="B638" s="107"/>
      <c r="L638" s="107"/>
      <c r="V638" s="107"/>
      <c r="AF638" s="107"/>
      <c r="AP638" s="107"/>
      <c r="AZ638" s="107"/>
      <c r="BA638" s="107"/>
      <c r="BJ638" s="107"/>
      <c r="BT638" s="107"/>
      <c r="CD638" s="107"/>
      <c r="CN638" s="107"/>
      <c r="CX638" s="107"/>
      <c r="DH638" s="107"/>
      <c r="DR638" s="107"/>
      <c r="EB638" s="107"/>
      <c r="EL638" s="107"/>
      <c r="EV638" s="107"/>
      <c r="FF638" s="107"/>
      <c r="FP638" s="107"/>
      <c r="FZ638" s="107"/>
      <c r="GJ638" s="107"/>
      <c r="GT638" s="107"/>
      <c r="HD638" s="107"/>
      <c r="HN638" s="107"/>
      <c r="HX638" s="107"/>
      <c r="IH638" s="107"/>
    </row>
    <row xmlns:x14ac="http://schemas.microsoft.com/office/spreadsheetml/2009/9/ac" r="639" s="3" customFormat="true" x14ac:dyDescent="0.25">
      <c r="A639" s="363"/>
      <c r="B639" s="107"/>
      <c r="L639" s="107"/>
      <c r="V639" s="107"/>
      <c r="AF639" s="107"/>
      <c r="AP639" s="107"/>
      <c r="AZ639" s="107"/>
      <c r="BA639" s="107"/>
      <c r="BJ639" s="107"/>
      <c r="BT639" s="107"/>
      <c r="CD639" s="107"/>
      <c r="CN639" s="107"/>
      <c r="CX639" s="107"/>
      <c r="DH639" s="107"/>
      <c r="DR639" s="107"/>
      <c r="EB639" s="107"/>
      <c r="EL639" s="107"/>
      <c r="EV639" s="107"/>
      <c r="FF639" s="107"/>
      <c r="FP639" s="107"/>
      <c r="FZ639" s="107"/>
      <c r="GJ639" s="107"/>
      <c r="GT639" s="107"/>
      <c r="HD639" s="107"/>
      <c r="HN639" s="107"/>
      <c r="HX639" s="107"/>
      <c r="IH639" s="107"/>
    </row>
    <row xmlns:x14ac="http://schemas.microsoft.com/office/spreadsheetml/2009/9/ac" r="640" s="3" customFormat="true" x14ac:dyDescent="0.25">
      <c r="A640" s="363"/>
      <c r="B640" s="107"/>
      <c r="L640" s="107"/>
      <c r="V640" s="107"/>
      <c r="AF640" s="107"/>
      <c r="AP640" s="107"/>
      <c r="AZ640" s="107"/>
      <c r="BA640" s="107"/>
      <c r="BJ640" s="107"/>
      <c r="BT640" s="107"/>
      <c r="CD640" s="107"/>
      <c r="CN640" s="107"/>
      <c r="CX640" s="107"/>
      <c r="DH640" s="107"/>
      <c r="DR640" s="107"/>
      <c r="EB640" s="107"/>
      <c r="EL640" s="107"/>
      <c r="EV640" s="107"/>
      <c r="FF640" s="107"/>
      <c r="FP640" s="107"/>
      <c r="FZ640" s="107"/>
      <c r="GJ640" s="107"/>
      <c r="GT640" s="107"/>
      <c r="HD640" s="107"/>
      <c r="HN640" s="107"/>
      <c r="HX640" s="107"/>
      <c r="IH640" s="107"/>
    </row>
  </sheetData>
  <mergeCells count="11">
    <mergeCell ref="CO27:CU27"/>
    <mergeCell ref="A2:A3"/>
    <mergeCell ref="BK27:BQ27"/>
    <mergeCell ref="CE27:CK27"/>
    <mergeCell ref="AQ27:AW27"/>
    <mergeCell ref="C27:I27"/>
    <mergeCell ref="BA27:BG27"/>
    <mergeCell ref="M27:S27"/>
    <mergeCell ref="W27:AC27"/>
    <mergeCell ref="AG27:AM27"/>
    <mergeCell ref="BU27:CA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30</vt:i4>
      </vt:variant>
    </vt:vector>
  </HeadingPairs>
  <TitlesOfParts>
    <vt:vector size="42"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myrangeH7</vt:lpstr>
      <vt:lpstr>myrangeH8</vt:lpstr>
      <vt:lpstr>myrangeH9</vt:lpstr>
      <vt:lpstr>myrangeS0</vt:lpstr>
      <vt:lpstr>myrangeS1</vt:lpstr>
      <vt:lpstr>myrangeS2</vt:lpstr>
      <vt:lpstr>myrangeS3</vt:lpstr>
      <vt:lpstr>myrangeS4</vt:lpstr>
      <vt:lpstr>myrangeS5</vt:lpstr>
      <vt:lpstr>myrangeS6</vt:lpstr>
      <vt:lpstr>myrangeS7</vt:lpstr>
      <vt:lpstr>myrangeS8</vt:lpstr>
      <vt:lpstr>myrangeS9</vt:lpstr>
      <vt:lpstr>myrangeW0</vt:lpstr>
      <vt:lpstr>myrangeW1</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2024-04-24T06:12:12Z</dcterms:modified>
</cp:coreProperties>
</file>