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75EEAD89-E948-4E63-8ABC-AF56031374C0}"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6" s="1"/>
  <c r="EC207" i="46"/>
  <c r="BN207" i="46" s="1"/>
  <c r="EB207" i="46"/>
  <c r="EA207" i="46"/>
  <c r="BL207" i="46" s="1"/>
  <c r="DZ207" i="46"/>
  <c r="DY207" i="46"/>
  <c r="DX207" i="46"/>
  <c r="BI207" i="46" s="1"/>
  <c r="DW207" i="46"/>
  <c r="DV207" i="46"/>
  <c r="DU207" i="46"/>
  <c r="DT207" i="46"/>
  <c r="DS207" i="46"/>
  <c r="BD207" i="46" s="1"/>
  <c r="DR207" i="46"/>
  <c r="BC207" i="46" s="1"/>
  <c r="DQ207" i="46"/>
  <c r="DP207" i="46"/>
  <c r="BA207" i="46" s="1"/>
  <c r="DO207" i="46"/>
  <c r="DN207" i="46"/>
  <c r="AY207" i="46" s="1"/>
  <c r="DM207" i="46"/>
  <c r="DL207" i="46"/>
  <c r="DK207" i="46"/>
  <c r="AV207" i="46" s="1"/>
  <c r="DJ207" i="46"/>
  <c r="DI207" i="46"/>
  <c r="DH207" i="46"/>
  <c r="AS207" i="46" s="1"/>
  <c r="DG207" i="46"/>
  <c r="AR207" i="46" s="1"/>
  <c r="DF207" i="46"/>
  <c r="DE207" i="46"/>
  <c r="AP207" i="46" s="1"/>
  <c r="DD207" i="46"/>
  <c r="AO207" i="46" s="1"/>
  <c r="DC207" i="46"/>
  <c r="AN207" i="46" s="1"/>
  <c r="DB207" i="46"/>
  <c r="DA207" i="46"/>
  <c r="CZ207" i="46"/>
  <c r="AK207" i="46" s="1"/>
  <c r="CY207" i="46"/>
  <c r="CX207" i="46"/>
  <c r="AI207" i="46" s="1"/>
  <c r="CW207" i="46"/>
  <c r="AH207" i="46" s="1"/>
  <c r="CV207" i="46"/>
  <c r="AG207" i="46" s="1"/>
  <c r="CU207" i="46"/>
  <c r="AF207" i="46" s="1"/>
  <c r="CT207" i="46"/>
  <c r="CS207" i="46"/>
  <c r="CR207" i="46"/>
  <c r="CQ207" i="46"/>
  <c r="AB207" i="46" s="1"/>
  <c r="CP207" i="46"/>
  <c r="CO207" i="46"/>
  <c r="CN207" i="46"/>
  <c r="CM207" i="46"/>
  <c r="X207" i="46" s="1"/>
  <c r="CL207" i="46"/>
  <c r="CK207" i="46"/>
  <c r="CJ207" i="46"/>
  <c r="U207" i="46" s="1"/>
  <c r="CI207" i="46"/>
  <c r="CH207" i="46"/>
  <c r="S207" i="46" s="1"/>
  <c r="CG207" i="46"/>
  <c r="R207" i="46" s="1"/>
  <c r="CF207" i="46"/>
  <c r="CE207" i="46"/>
  <c r="P207" i="46" s="1"/>
  <c r="CD207" i="46"/>
  <c r="O207" i="46" s="1"/>
  <c r="CC207" i="46"/>
  <c r="CB207" i="46"/>
  <c r="CA207" i="46"/>
  <c r="BZ207" i="46"/>
  <c r="K207" i="46" s="1"/>
  <c r="BY207" i="46"/>
  <c r="J207" i="46" s="1"/>
  <c r="BX207" i="46"/>
  <c r="I207" i="46" s="1"/>
  <c r="BW207" i="46"/>
  <c r="H207" i="46" s="1"/>
  <c r="BV207" i="46"/>
  <c r="BU207" i="46"/>
  <c r="BT207" i="46"/>
  <c r="BS207" i="46"/>
  <c r="D207" i="46" s="1"/>
  <c r="B207" i="46"/>
  <c r="A207" i="46"/>
  <c r="C207" i="46" s="1"/>
  <c r="C207" i="44" s="1"/>
  <c r="EF206" i="46"/>
  <c r="EE206" i="46"/>
  <c r="BP206" i="46" s="1"/>
  <c r="ED206" i="46"/>
  <c r="BO206" i="46" s="1"/>
  <c r="EC206" i="46"/>
  <c r="EB206" i="46"/>
  <c r="BM206" i="46" s="1"/>
  <c r="EA206" i="46"/>
  <c r="DZ206" i="46"/>
  <c r="BK206" i="46" s="1"/>
  <c r="DY206" i="46"/>
  <c r="BJ206" i="46" s="1"/>
  <c r="DX206" i="46"/>
  <c r="DW206" i="46"/>
  <c r="BH206" i="46" s="1"/>
  <c r="DV206" i="46"/>
  <c r="BG206" i="46" s="1"/>
  <c r="DU206" i="46"/>
  <c r="DT206" i="46"/>
  <c r="BE206" i="46" s="1"/>
  <c r="DS206" i="46"/>
  <c r="BD206" i="46" s="1"/>
  <c r="DR206" i="46"/>
  <c r="BC206" i="46" s="1"/>
  <c r="DQ206" i="46"/>
  <c r="BB206" i="46" s="1"/>
  <c r="DP206" i="46"/>
  <c r="DO206" i="46"/>
  <c r="AZ206" i="46" s="1"/>
  <c r="DN206" i="46"/>
  <c r="AY206" i="46" s="1"/>
  <c r="DM206" i="46"/>
  <c r="DL206" i="46"/>
  <c r="DK206" i="46"/>
  <c r="DJ206" i="46"/>
  <c r="AU206" i="46" s="1"/>
  <c r="DI206" i="46"/>
  <c r="DH206" i="46"/>
  <c r="DG206" i="46"/>
  <c r="AR206" i="46" s="1"/>
  <c r="DF206" i="46"/>
  <c r="AQ206" i="46" s="1"/>
  <c r="DE206" i="46"/>
  <c r="DD206" i="46"/>
  <c r="AO206" i="46" s="1"/>
  <c r="DC206" i="46"/>
  <c r="DB206" i="46"/>
  <c r="DA206" i="46"/>
  <c r="CZ206" i="46"/>
  <c r="CY206" i="46"/>
  <c r="AJ206" i="46" s="1"/>
  <c r="CX206" i="46"/>
  <c r="AI206" i="46" s="1"/>
  <c r="CW206" i="46"/>
  <c r="AH206" i="46" s="1"/>
  <c r="CV206" i="46"/>
  <c r="CU206" i="46"/>
  <c r="CT206" i="46"/>
  <c r="AE206" i="46" s="1"/>
  <c r="CS206" i="46"/>
  <c r="AD206" i="46" s="1"/>
  <c r="CR206" i="46"/>
  <c r="CQ206" i="46"/>
  <c r="AB206" i="46" s="1"/>
  <c r="CP206" i="46"/>
  <c r="AA206" i="46" s="1"/>
  <c r="CO206" i="46"/>
  <c r="CN206" i="46"/>
  <c r="CM206" i="46"/>
  <c r="X206" i="46" s="1"/>
  <c r="CL206" i="46"/>
  <c r="CK206" i="46"/>
  <c r="V206" i="46" s="1"/>
  <c r="CJ206" i="46"/>
  <c r="CI206" i="46"/>
  <c r="T206" i="46" s="1"/>
  <c r="CH206" i="46"/>
  <c r="S206" i="46" s="1"/>
  <c r="CG206" i="46"/>
  <c r="R206" i="46" s="1"/>
  <c r="CF206" i="46"/>
  <c r="Q206" i="46" s="1"/>
  <c r="CE206" i="46"/>
  <c r="CD206" i="46"/>
  <c r="CC206" i="46"/>
  <c r="CB206" i="46"/>
  <c r="CA206" i="46"/>
  <c r="L206" i="46" s="1"/>
  <c r="BZ206" i="46"/>
  <c r="K206" i="46" s="1"/>
  <c r="BY206" i="46"/>
  <c r="BX206" i="46"/>
  <c r="BW206" i="46"/>
  <c r="BV206" i="46"/>
  <c r="G206" i="46" s="1"/>
  <c r="BU206" i="46"/>
  <c r="BT206" i="46"/>
  <c r="BS206" i="46"/>
  <c r="D206" i="46" s="1"/>
  <c r="B206" i="46"/>
  <c r="B206" i="44" s="1"/>
  <c r="A206" i="46"/>
  <c r="C206" i="46" s="1"/>
  <c r="C206" i="44" s="1"/>
  <c r="EF205" i="46"/>
  <c r="EE205" i="46"/>
  <c r="ED205" i="46"/>
  <c r="BO205" i="46" s="1"/>
  <c r="EC205" i="46"/>
  <c r="BN205" i="46" s="1"/>
  <c r="EB205" i="46"/>
  <c r="BM205" i="46" s="1"/>
  <c r="EA205" i="46"/>
  <c r="BL205" i="46" s="1"/>
  <c r="DZ205" i="46"/>
  <c r="BK205" i="46" s="1"/>
  <c r="DY205" i="46"/>
  <c r="DX205" i="46"/>
  <c r="DW205" i="46"/>
  <c r="DV205" i="46"/>
  <c r="BG205" i="46" s="1"/>
  <c r="DU205" i="46"/>
  <c r="DT205" i="46"/>
  <c r="BE205" i="46" s="1"/>
  <c r="DS205" i="46"/>
  <c r="BD205" i="46" s="1"/>
  <c r="DR205" i="46"/>
  <c r="BC205" i="46" s="1"/>
  <c r="DQ205" i="46"/>
  <c r="BB205" i="46" s="1"/>
  <c r="DP205" i="46"/>
  <c r="DO205" i="46"/>
  <c r="DN205" i="46"/>
  <c r="DM205" i="46"/>
  <c r="DL205" i="46"/>
  <c r="DK205" i="46"/>
  <c r="AV205" i="46" s="1"/>
  <c r="DJ205" i="46"/>
  <c r="AU205" i="46" s="1"/>
  <c r="DI205" i="46"/>
  <c r="DH205" i="46"/>
  <c r="DG205" i="46"/>
  <c r="DF205" i="46"/>
  <c r="AQ205" i="46" s="1"/>
  <c r="DE205" i="46"/>
  <c r="AP205" i="46" s="1"/>
  <c r="DD205" i="46"/>
  <c r="DC205" i="46"/>
  <c r="AN205" i="46" s="1"/>
  <c r="DB205" i="46"/>
  <c r="AM205" i="46" s="1"/>
  <c r="DA205" i="46"/>
  <c r="CZ205" i="46"/>
  <c r="CY205" i="46"/>
  <c r="CX205" i="46"/>
  <c r="AI205" i="46" s="1"/>
  <c r="CW205" i="46"/>
  <c r="CV205" i="46"/>
  <c r="AG205" i="46" s="1"/>
  <c r="CU205" i="46"/>
  <c r="AF205" i="46" s="1"/>
  <c r="CT205" i="46"/>
  <c r="AE205" i="46" s="1"/>
  <c r="CS205" i="46"/>
  <c r="CR205" i="46"/>
  <c r="CQ205" i="46"/>
  <c r="CP205" i="46"/>
  <c r="AA205" i="46" s="1"/>
  <c r="CO205" i="46"/>
  <c r="CN205" i="46"/>
  <c r="Y205" i="46" s="1"/>
  <c r="CM205" i="46"/>
  <c r="X205" i="46" s="1"/>
  <c r="CL205" i="46"/>
  <c r="W205" i="46" s="1"/>
  <c r="CK205" i="46"/>
  <c r="V205" i="46" s="1"/>
  <c r="CJ205" i="46"/>
  <c r="CI205" i="46"/>
  <c r="CH205" i="46"/>
  <c r="S205" i="46" s="1"/>
  <c r="CG205" i="46"/>
  <c r="CF205" i="46"/>
  <c r="Q205" i="46" s="1"/>
  <c r="CE205" i="46"/>
  <c r="P205" i="46" s="1"/>
  <c r="CD205" i="46"/>
  <c r="O205" i="46" s="1"/>
  <c r="CC205" i="46"/>
  <c r="CB205" i="46"/>
  <c r="CA205" i="46"/>
  <c r="BZ205" i="46"/>
  <c r="K205" i="46" s="1"/>
  <c r="BY205" i="46"/>
  <c r="J205" i="46" s="1"/>
  <c r="BX205" i="46"/>
  <c r="BW205" i="46"/>
  <c r="H205" i="46" s="1"/>
  <c r="BV205" i="46"/>
  <c r="G205" i="46" s="1"/>
  <c r="BU205" i="46"/>
  <c r="BT205" i="46"/>
  <c r="BS205" i="46"/>
  <c r="B205" i="46"/>
  <c r="B205" i="44" s="1"/>
  <c r="A205" i="46"/>
  <c r="A205" i="44" s="1"/>
  <c r="EF204" i="46"/>
  <c r="BQ204" i="46" s="1"/>
  <c r="EE204" i="46"/>
  <c r="ED204" i="46"/>
  <c r="BO204" i="44" s="1"/>
  <c r="EC204" i="46"/>
  <c r="EB204" i="46"/>
  <c r="BM204" i="46" s="1"/>
  <c r="EA204" i="46"/>
  <c r="DZ204" i="46"/>
  <c r="BK204" i="46" s="1"/>
  <c r="DY204" i="46"/>
  <c r="BJ204" i="46" s="1"/>
  <c r="DX204" i="46"/>
  <c r="BI204" i="46" s="1"/>
  <c r="DW204" i="46"/>
  <c r="DV204" i="46"/>
  <c r="BG204" i="46" s="1"/>
  <c r="DU204" i="46"/>
  <c r="BF204" i="46" s="1"/>
  <c r="DT204" i="46"/>
  <c r="BE204" i="46" s="1"/>
  <c r="DS204" i="46"/>
  <c r="DR204" i="46"/>
  <c r="DQ204" i="46"/>
  <c r="BB204" i="46" s="1"/>
  <c r="DP204" i="46"/>
  <c r="DO204" i="46"/>
  <c r="DN204" i="46"/>
  <c r="DM204" i="46"/>
  <c r="AX204" i="46" s="1"/>
  <c r="DL204" i="46"/>
  <c r="DK204" i="46"/>
  <c r="DJ204" i="46"/>
  <c r="AU204" i="46" s="1"/>
  <c r="DI204" i="46"/>
  <c r="DH204" i="46"/>
  <c r="DG204" i="46"/>
  <c r="DF204" i="46"/>
  <c r="DE204" i="46"/>
  <c r="AP204" i="46" s="1"/>
  <c r="DD204" i="46"/>
  <c r="DC204" i="46"/>
  <c r="AN204" i="46" s="1"/>
  <c r="DB204" i="46"/>
  <c r="DA204" i="46"/>
  <c r="CZ204" i="46"/>
  <c r="AK204" i="46" s="1"/>
  <c r="CY204" i="46"/>
  <c r="CX204" i="46"/>
  <c r="CW204" i="46"/>
  <c r="CV204" i="46"/>
  <c r="AG204" i="46" s="1"/>
  <c r="CU204" i="46"/>
  <c r="CT204" i="46"/>
  <c r="AE204" i="46" s="1"/>
  <c r="CS204" i="46"/>
  <c r="AD204" i="46" s="1"/>
  <c r="CR204" i="46"/>
  <c r="AC204" i="46" s="1"/>
  <c r="CQ204" i="46"/>
  <c r="CP204" i="46"/>
  <c r="CO204" i="46"/>
  <c r="Z204" i="46" s="1"/>
  <c r="CN204" i="46"/>
  <c r="Y204" i="46" s="1"/>
  <c r="CM204" i="46"/>
  <c r="CL204" i="46"/>
  <c r="W204" i="46" s="1"/>
  <c r="CK204" i="46"/>
  <c r="V204" i="46" s="1"/>
  <c r="CJ204" i="46"/>
  <c r="CI204" i="46"/>
  <c r="CH204" i="46"/>
  <c r="CG204" i="46"/>
  <c r="R204" i="46" s="1"/>
  <c r="CF204" i="46"/>
  <c r="CE204" i="46"/>
  <c r="P204" i="46" s="1"/>
  <c r="CD204" i="46"/>
  <c r="O204" i="46" s="1"/>
  <c r="CC204" i="46"/>
  <c r="CB204" i="46"/>
  <c r="CA204" i="46"/>
  <c r="BZ204" i="46"/>
  <c r="BY204" i="46"/>
  <c r="J204" i="46" s="1"/>
  <c r="BX204" i="46"/>
  <c r="BW204" i="46"/>
  <c r="BV204" i="46"/>
  <c r="G204" i="46" s="1"/>
  <c r="BU204" i="46"/>
  <c r="F204" i="46" s="1"/>
  <c r="BT204" i="46"/>
  <c r="E204" i="46" s="1"/>
  <c r="BS204" i="46"/>
  <c r="BO204" i="46"/>
  <c r="B204" i="46"/>
  <c r="B204" i="44" s="1"/>
  <c r="A204" i="46"/>
  <c r="A204" i="44" s="1"/>
  <c r="EF203" i="46"/>
  <c r="EE203" i="46"/>
  <c r="BP203" i="46" s="1"/>
  <c r="ED203" i="46"/>
  <c r="BO203" i="46" s="1"/>
  <c r="EC203" i="46"/>
  <c r="EB203" i="46"/>
  <c r="EA203" i="46"/>
  <c r="DZ203" i="46"/>
  <c r="DY203" i="46"/>
  <c r="BJ203" i="46" s="1"/>
  <c r="DX203" i="46"/>
  <c r="DW203" i="46"/>
  <c r="DV203" i="46"/>
  <c r="BG203" i="46" s="1"/>
  <c r="DU203" i="46"/>
  <c r="DT203" i="46"/>
  <c r="DS203" i="46"/>
  <c r="DR203" i="46"/>
  <c r="DQ203" i="46"/>
  <c r="BB203" i="46" s="1"/>
  <c r="DP203" i="46"/>
  <c r="BA203" i="46" s="1"/>
  <c r="DO203" i="46"/>
  <c r="AZ203" i="46" s="1"/>
  <c r="DN203" i="46"/>
  <c r="AY203" i="46" s="1"/>
  <c r="DM203" i="46"/>
  <c r="AX203" i="46" s="1"/>
  <c r="DL203" i="46"/>
  <c r="DK203" i="46"/>
  <c r="AV203" i="46" s="1"/>
  <c r="DJ203" i="46"/>
  <c r="AU203" i="46" s="1"/>
  <c r="DI203" i="46"/>
  <c r="DH203" i="46"/>
  <c r="DG203" i="46"/>
  <c r="DF203" i="46"/>
  <c r="DE203" i="46"/>
  <c r="AP203" i="46" s="1"/>
  <c r="DD203" i="46"/>
  <c r="DC203" i="46"/>
  <c r="DB203" i="46"/>
  <c r="AM203" i="46" s="1"/>
  <c r="DA203" i="46"/>
  <c r="AL203" i="46" s="1"/>
  <c r="CZ203" i="46"/>
  <c r="CY203" i="46"/>
  <c r="CX203" i="46"/>
  <c r="CW203" i="46"/>
  <c r="AH203" i="46" s="1"/>
  <c r="CV203" i="46"/>
  <c r="CU203" i="46"/>
  <c r="AF203" i="46" s="1"/>
  <c r="CT203" i="46"/>
  <c r="AE203" i="46" s="1"/>
  <c r="CS203" i="46"/>
  <c r="AD203" i="46" s="1"/>
  <c r="CR203" i="46"/>
  <c r="CQ203" i="46"/>
  <c r="AB203" i="46" s="1"/>
  <c r="CP203" i="46"/>
  <c r="CO203" i="46"/>
  <c r="CN203" i="46"/>
  <c r="CM203" i="46"/>
  <c r="CL203" i="46"/>
  <c r="W203" i="46" s="1"/>
  <c r="CK203" i="46"/>
  <c r="CJ203" i="46"/>
  <c r="U203" i="46" s="1"/>
  <c r="CI203" i="46"/>
  <c r="T203" i="46" s="1"/>
  <c r="CH203" i="46"/>
  <c r="S203" i="46" s="1"/>
  <c r="CG203" i="46"/>
  <c r="CF203" i="46"/>
  <c r="CE203" i="46"/>
  <c r="CD203" i="46"/>
  <c r="O203" i="46" s="1"/>
  <c r="CC203" i="46"/>
  <c r="N203" i="46" s="1"/>
  <c r="CB203" i="46"/>
  <c r="CA203" i="46"/>
  <c r="L203" i="46" s="1"/>
  <c r="BZ203" i="46"/>
  <c r="K203" i="46" s="1"/>
  <c r="BY203" i="46"/>
  <c r="J203" i="46" s="1"/>
  <c r="BX203" i="46"/>
  <c r="BW203" i="46"/>
  <c r="BV203" i="46"/>
  <c r="G203" i="46" s="1"/>
  <c r="BU203" i="46"/>
  <c r="F203" i="46" s="1"/>
  <c r="BT203" i="46"/>
  <c r="BS203" i="46"/>
  <c r="B203" i="46"/>
  <c r="B203" i="44" s="1"/>
  <c r="A203" i="46"/>
  <c r="C203" i="46" s="1"/>
  <c r="C203" i="44" s="1"/>
  <c r="EF202" i="46"/>
  <c r="BQ202" i="46" s="1"/>
  <c r="EE202" i="46"/>
  <c r="BP202" i="46" s="1"/>
  <c r="ED202" i="46"/>
  <c r="EC202" i="46"/>
  <c r="BN202" i="46" s="1"/>
  <c r="EB202" i="46"/>
  <c r="EA202" i="46"/>
  <c r="DZ202" i="46"/>
  <c r="BK202" i="46" s="1"/>
  <c r="DY202" i="46"/>
  <c r="DX202" i="46"/>
  <c r="BI202" i="46" s="1"/>
  <c r="DW202" i="46"/>
  <c r="BH202" i="46" s="1"/>
  <c r="DV202" i="46"/>
  <c r="BG202" i="46" s="1"/>
  <c r="DU202" i="46"/>
  <c r="BF202" i="46" s="1"/>
  <c r="DT202" i="46"/>
  <c r="DS202" i="46"/>
  <c r="DR202" i="46"/>
  <c r="BC202" i="46" s="1"/>
  <c r="DQ202" i="46"/>
  <c r="DP202" i="46"/>
  <c r="BA202" i="46" s="1"/>
  <c r="DO202" i="46"/>
  <c r="AZ202" i="46" s="1"/>
  <c r="DN202" i="46"/>
  <c r="AY202" i="46" s="1"/>
  <c r="DM202" i="46"/>
  <c r="AX202" i="46" s="1"/>
  <c r="DL202" i="46"/>
  <c r="DK202" i="46"/>
  <c r="AV202" i="46" s="1"/>
  <c r="DJ202" i="46"/>
  <c r="AU202" i="46" s="1"/>
  <c r="DI202" i="46"/>
  <c r="DH202" i="46"/>
  <c r="AS202" i="46" s="1"/>
  <c r="DG202" i="46"/>
  <c r="AR202" i="46" s="1"/>
  <c r="DF202" i="46"/>
  <c r="DE202" i="46"/>
  <c r="DD202" i="46"/>
  <c r="DC202" i="46"/>
  <c r="AN202" i="46" s="1"/>
  <c r="DB202" i="46"/>
  <c r="DA202" i="46"/>
  <c r="CZ202" i="46"/>
  <c r="AK202" i="46" s="1"/>
  <c r="CY202" i="46"/>
  <c r="AJ202" i="46" s="1"/>
  <c r="CX202" i="46"/>
  <c r="AI202" i="46" s="1"/>
  <c r="CW202" i="46"/>
  <c r="AH202" i="46" s="1"/>
  <c r="CV202" i="46"/>
  <c r="CU202" i="46"/>
  <c r="CT202" i="46"/>
  <c r="AE202" i="46" s="1"/>
  <c r="CS202" i="46"/>
  <c r="CR202" i="46"/>
  <c r="AC202" i="46" s="1"/>
  <c r="CQ202" i="46"/>
  <c r="AB202" i="46" s="1"/>
  <c r="CP202" i="46"/>
  <c r="AA202" i="46" s="1"/>
  <c r="CO202" i="46"/>
  <c r="Z202" i="46" s="1"/>
  <c r="CN202" i="46"/>
  <c r="CM202" i="46"/>
  <c r="X202" i="46" s="1"/>
  <c r="CL202" i="46"/>
  <c r="CK202" i="46"/>
  <c r="CJ202" i="46"/>
  <c r="U202" i="46" s="1"/>
  <c r="CI202" i="46"/>
  <c r="T202" i="46" s="1"/>
  <c r="CH202" i="46"/>
  <c r="CG202" i="46"/>
  <c r="R202" i="46" s="1"/>
  <c r="CF202" i="46"/>
  <c r="CE202" i="46"/>
  <c r="P202" i="46" s="1"/>
  <c r="CD202" i="46"/>
  <c r="CC202" i="46"/>
  <c r="CB202" i="46"/>
  <c r="M202" i="46" s="1"/>
  <c r="CA202" i="46"/>
  <c r="L202" i="46" s="1"/>
  <c r="BZ202" i="46"/>
  <c r="K202" i="46" s="1"/>
  <c r="BY202" i="46"/>
  <c r="J202" i="46" s="1"/>
  <c r="BX202" i="46"/>
  <c r="BW202" i="46"/>
  <c r="H202" i="46" s="1"/>
  <c r="BV202" i="46"/>
  <c r="G202" i="46" s="1"/>
  <c r="BU202" i="46"/>
  <c r="BT202" i="46"/>
  <c r="E202" i="46" s="1"/>
  <c r="BS202" i="46"/>
  <c r="D202" i="46" s="1"/>
  <c r="B202" i="46"/>
  <c r="B202" i="44" s="1"/>
  <c r="A202" i="46"/>
  <c r="EF201" i="46"/>
  <c r="EE201" i="46"/>
  <c r="BP201" i="46" s="1"/>
  <c r="ED201" i="46"/>
  <c r="BO201" i="46" s="1"/>
  <c r="EC201" i="46"/>
  <c r="EB201" i="46"/>
  <c r="BM201" i="46" s="1"/>
  <c r="EA201" i="46"/>
  <c r="DZ201" i="46"/>
  <c r="BK201" i="46" s="1"/>
  <c r="DY201" i="46"/>
  <c r="DX201" i="46"/>
  <c r="DW201" i="46"/>
  <c r="DV201" i="46"/>
  <c r="BG201" i="46" s="1"/>
  <c r="DU201" i="46"/>
  <c r="DT201" i="46"/>
  <c r="BE201" i="46" s="1"/>
  <c r="DS201" i="46"/>
  <c r="DR201" i="46"/>
  <c r="BC201" i="46" s="1"/>
  <c r="DQ201" i="46"/>
  <c r="DP201" i="46"/>
  <c r="BA201" i="46" s="1"/>
  <c r="DO201" i="46"/>
  <c r="DN201" i="46"/>
  <c r="DM201" i="46"/>
  <c r="AX201" i="46" s="1"/>
  <c r="DL201" i="46"/>
  <c r="AW201" i="46" s="1"/>
  <c r="DK201" i="46"/>
  <c r="DJ201" i="46"/>
  <c r="AU201" i="46" s="1"/>
  <c r="DI201" i="46"/>
  <c r="AT201" i="46" s="1"/>
  <c r="DH201" i="46"/>
  <c r="DG201" i="46"/>
  <c r="AR201" i="46" s="1"/>
  <c r="DF201" i="46"/>
  <c r="AQ201" i="46" s="1"/>
  <c r="DE201" i="46"/>
  <c r="AP201" i="46" s="1"/>
  <c r="DD201" i="46"/>
  <c r="AO201" i="46" s="1"/>
  <c r="DC201" i="46"/>
  <c r="DB201" i="46"/>
  <c r="AM201" i="46" s="1"/>
  <c r="DA201" i="46"/>
  <c r="AL201" i="46" s="1"/>
  <c r="CZ201" i="46"/>
  <c r="CY201" i="46"/>
  <c r="CX201" i="46"/>
  <c r="AI201" i="46" s="1"/>
  <c r="CW201" i="46"/>
  <c r="AH201" i="46" s="1"/>
  <c r="CV201" i="46"/>
  <c r="AG201" i="46" s="1"/>
  <c r="CU201" i="46"/>
  <c r="CT201" i="46"/>
  <c r="AE201" i="46" s="1"/>
  <c r="CS201" i="46"/>
  <c r="CR201" i="46"/>
  <c r="AC201" i="46" s="1"/>
  <c r="CQ201" i="46"/>
  <c r="CP201" i="46"/>
  <c r="AA201" i="46" s="1"/>
  <c r="CO201" i="46"/>
  <c r="Z201" i="46" s="1"/>
  <c r="CN201" i="46"/>
  <c r="Y201" i="46" s="1"/>
  <c r="CM201" i="46"/>
  <c r="CL201" i="46"/>
  <c r="W201" i="46" s="1"/>
  <c r="CK201" i="46"/>
  <c r="V201" i="46" s="1"/>
  <c r="CJ201" i="46"/>
  <c r="CI201" i="46"/>
  <c r="CH201" i="46"/>
  <c r="S201" i="46" s="1"/>
  <c r="CG201" i="46"/>
  <c r="CF201" i="46"/>
  <c r="Q201" i="46" s="1"/>
  <c r="CE201" i="46"/>
  <c r="CD201" i="46"/>
  <c r="CC201" i="46"/>
  <c r="N201" i="46" s="1"/>
  <c r="CB201" i="46"/>
  <c r="M201" i="46" s="1"/>
  <c r="CA201" i="46"/>
  <c r="BZ201" i="46"/>
  <c r="K201" i="46" s="1"/>
  <c r="BY201" i="46"/>
  <c r="BX201" i="46"/>
  <c r="I201" i="46" s="1"/>
  <c r="BW201" i="46"/>
  <c r="BV201" i="46"/>
  <c r="G201" i="46" s="1"/>
  <c r="BU201" i="46"/>
  <c r="BT201" i="46"/>
  <c r="BS201" i="46"/>
  <c r="B201" i="46"/>
  <c r="B201" i="44" s="1"/>
  <c r="A201" i="46"/>
  <c r="A201" i="44" s="1"/>
  <c r="EF200" i="46"/>
  <c r="BQ200" i="46" s="1"/>
  <c r="EE200" i="46"/>
  <c r="ED200" i="46"/>
  <c r="EC200" i="46"/>
  <c r="BN200" i="44" s="1"/>
  <c r="EB200" i="46"/>
  <c r="BM200" i="44" s="1"/>
  <c r="EA200" i="46"/>
  <c r="BL200" i="46" s="1"/>
  <c r="DZ200" i="46"/>
  <c r="BK200" i="46" s="1"/>
  <c r="DY200" i="46"/>
  <c r="DX200" i="46"/>
  <c r="BI200" i="46" s="1"/>
  <c r="DW200" i="46"/>
  <c r="DV200" i="46"/>
  <c r="BG200" i="46" s="1"/>
  <c r="DU200" i="46"/>
  <c r="BF200" i="46" s="1"/>
  <c r="DT200" i="46"/>
  <c r="DS200" i="46"/>
  <c r="DR200" i="46"/>
  <c r="BC200" i="46" s="1"/>
  <c r="DQ200" i="46"/>
  <c r="DP200" i="46"/>
  <c r="BA200" i="46" s="1"/>
  <c r="DO200" i="46"/>
  <c r="DN200" i="46"/>
  <c r="AY200" i="46" s="1"/>
  <c r="DM200" i="46"/>
  <c r="DL200" i="46"/>
  <c r="DK200" i="46"/>
  <c r="AV200" i="46" s="1"/>
  <c r="DJ200" i="46"/>
  <c r="DI200" i="46"/>
  <c r="DH200" i="46"/>
  <c r="AS200" i="46" s="1"/>
  <c r="DG200" i="46"/>
  <c r="DF200" i="46"/>
  <c r="AQ200" i="46" s="1"/>
  <c r="DE200" i="46"/>
  <c r="AP200" i="46" s="1"/>
  <c r="DD200" i="46"/>
  <c r="DC200" i="46"/>
  <c r="DB200" i="46"/>
  <c r="AM200" i="46" s="1"/>
  <c r="DA200" i="46"/>
  <c r="AL200" i="46" s="1"/>
  <c r="CZ200" i="46"/>
  <c r="AK200" i="46" s="1"/>
  <c r="CY200" i="46"/>
  <c r="CX200" i="46"/>
  <c r="CW200" i="46"/>
  <c r="AH200" i="46" s="1"/>
  <c r="CV200" i="46"/>
  <c r="CU200" i="46"/>
  <c r="CT200" i="46"/>
  <c r="AE200" i="46" s="1"/>
  <c r="CS200" i="46"/>
  <c r="AD200" i="46" s="1"/>
  <c r="CR200" i="46"/>
  <c r="AC200" i="46" s="1"/>
  <c r="CQ200" i="46"/>
  <c r="CP200" i="46"/>
  <c r="AA200" i="46" s="1"/>
  <c r="CO200" i="46"/>
  <c r="Z200" i="46" s="1"/>
  <c r="CN200" i="46"/>
  <c r="CM200" i="46"/>
  <c r="CL200" i="46"/>
  <c r="W200" i="46" s="1"/>
  <c r="CK200" i="46"/>
  <c r="V200" i="46" s="1"/>
  <c r="CJ200" i="46"/>
  <c r="U200" i="46" s="1"/>
  <c r="CI200" i="46"/>
  <c r="CH200" i="46"/>
  <c r="S200" i="46" s="1"/>
  <c r="CG200" i="46"/>
  <c r="CF200" i="46"/>
  <c r="Q200" i="46" s="1"/>
  <c r="CE200" i="46"/>
  <c r="P200" i="46" s="1"/>
  <c r="CD200" i="46"/>
  <c r="CC200" i="46"/>
  <c r="N200" i="46" s="1"/>
  <c r="CB200" i="46"/>
  <c r="M200" i="46" s="1"/>
  <c r="CA200" i="46"/>
  <c r="BZ200" i="46"/>
  <c r="BY200" i="46"/>
  <c r="J200" i="46" s="1"/>
  <c r="BX200" i="46"/>
  <c r="BW200" i="46"/>
  <c r="BV200" i="46"/>
  <c r="G200" i="46" s="1"/>
  <c r="BU200" i="46"/>
  <c r="BT200" i="46"/>
  <c r="E200" i="46" s="1"/>
  <c r="BS200" i="46"/>
  <c r="BO200" i="46"/>
  <c r="BN200" i="46"/>
  <c r="BM200" i="46"/>
  <c r="B200" i="46"/>
  <c r="B200" i="44" s="1"/>
  <c r="A200" i="46"/>
  <c r="A200" i="44" s="1"/>
  <c r="EF199" i="46"/>
  <c r="BQ199" i="46" s="1"/>
  <c r="EE199" i="46"/>
  <c r="BP199" i="46" s="1"/>
  <c r="ED199" i="46"/>
  <c r="EC199" i="46"/>
  <c r="EB199" i="46"/>
  <c r="BM199" i="46" s="1"/>
  <c r="EA199" i="46"/>
  <c r="BL199" i="46" s="1"/>
  <c r="DZ199" i="46"/>
  <c r="BK199" i="46" s="1"/>
  <c r="DY199" i="46"/>
  <c r="BJ199" i="46" s="1"/>
  <c r="DX199" i="46"/>
  <c r="BI199" i="46" s="1"/>
  <c r="DW199" i="46"/>
  <c r="BH199" i="46" s="1"/>
  <c r="DV199" i="46"/>
  <c r="DU199" i="46"/>
  <c r="BF199" i="46" s="1"/>
  <c r="DT199" i="46"/>
  <c r="DS199" i="46"/>
  <c r="DR199" i="46"/>
  <c r="DQ199" i="46"/>
  <c r="DP199" i="46"/>
  <c r="DO199" i="46"/>
  <c r="AZ199" i="46" s="1"/>
  <c r="DN199" i="46"/>
  <c r="DM199" i="46"/>
  <c r="AX199" i="46" s="1"/>
  <c r="DL199" i="46"/>
  <c r="DK199" i="46"/>
  <c r="DJ199" i="46"/>
  <c r="DI199" i="46"/>
  <c r="AT199" i="46" s="1"/>
  <c r="DH199" i="46"/>
  <c r="DG199" i="46"/>
  <c r="AR199" i="46" s="1"/>
  <c r="DF199" i="46"/>
  <c r="DE199" i="46"/>
  <c r="AP199" i="46" s="1"/>
  <c r="DD199" i="46"/>
  <c r="AO199" i="46" s="1"/>
  <c r="DC199" i="46"/>
  <c r="DB199" i="46"/>
  <c r="AM199" i="46" s="1"/>
  <c r="DA199" i="46"/>
  <c r="AL199" i="46" s="1"/>
  <c r="CZ199" i="46"/>
  <c r="AK199" i="46" s="1"/>
  <c r="CY199" i="46"/>
  <c r="AJ199" i="46" s="1"/>
  <c r="CX199" i="46"/>
  <c r="CW199" i="46"/>
  <c r="AH199" i="46" s="1"/>
  <c r="CV199" i="46"/>
  <c r="CU199" i="46"/>
  <c r="CT199" i="46"/>
  <c r="CS199" i="46"/>
  <c r="AD199" i="46" s="1"/>
  <c r="CR199" i="46"/>
  <c r="CQ199" i="46"/>
  <c r="AB199" i="46" s="1"/>
  <c r="CP199" i="46"/>
  <c r="CO199" i="46"/>
  <c r="CN199" i="46"/>
  <c r="CM199" i="46"/>
  <c r="CL199" i="46"/>
  <c r="CK199" i="46"/>
  <c r="V199" i="46" s="1"/>
  <c r="CJ199" i="46"/>
  <c r="U199" i="46" s="1"/>
  <c r="CI199" i="46"/>
  <c r="T199" i="46" s="1"/>
  <c r="CH199" i="46"/>
  <c r="CG199" i="46"/>
  <c r="CF199" i="46"/>
  <c r="Q199" i="46" s="1"/>
  <c r="CE199" i="46"/>
  <c r="CD199" i="46"/>
  <c r="O199" i="46" s="1"/>
  <c r="CC199" i="46"/>
  <c r="CB199" i="46"/>
  <c r="M199" i="46" s="1"/>
  <c r="CA199" i="46"/>
  <c r="L199" i="46" s="1"/>
  <c r="BZ199" i="46"/>
  <c r="BY199" i="46"/>
  <c r="BX199" i="46"/>
  <c r="BW199" i="46"/>
  <c r="H199" i="46" s="1"/>
  <c r="BV199" i="46"/>
  <c r="G199" i="46" s="1"/>
  <c r="BU199" i="46"/>
  <c r="BT199" i="46"/>
  <c r="E199" i="46" s="1"/>
  <c r="BS199" i="46"/>
  <c r="D199" i="46" s="1"/>
  <c r="B199" i="46"/>
  <c r="B199" i="44" s="1"/>
  <c r="A199" i="46"/>
  <c r="EF198" i="46"/>
  <c r="EE198" i="46"/>
  <c r="ED198" i="46"/>
  <c r="EC198" i="46"/>
  <c r="BN198" i="46" s="1"/>
  <c r="EB198" i="46"/>
  <c r="EA198" i="46"/>
  <c r="DZ198" i="46"/>
  <c r="DY198" i="46"/>
  <c r="DX198" i="46"/>
  <c r="BI198" i="46" s="1"/>
  <c r="DW198" i="46"/>
  <c r="DV198" i="46"/>
  <c r="BG198" i="46" s="1"/>
  <c r="DU198" i="46"/>
  <c r="DT198" i="46"/>
  <c r="BE198" i="46" s="1"/>
  <c r="DS198" i="46"/>
  <c r="DR198" i="46"/>
  <c r="DQ198" i="46"/>
  <c r="DP198" i="46"/>
  <c r="BA198" i="46" s="1"/>
  <c r="DO198" i="46"/>
  <c r="DN198" i="46"/>
  <c r="DM198" i="46"/>
  <c r="DL198" i="46"/>
  <c r="AW198" i="46" s="1"/>
  <c r="DK198" i="46"/>
  <c r="DJ198" i="46"/>
  <c r="DI198" i="46"/>
  <c r="DH198" i="46"/>
  <c r="DG198" i="46"/>
  <c r="DF198" i="46"/>
  <c r="AQ198" i="46" s="1"/>
  <c r="DE198" i="46"/>
  <c r="AP198" i="46" s="1"/>
  <c r="DD198" i="46"/>
  <c r="AO198" i="46" s="1"/>
  <c r="DC198" i="46"/>
  <c r="DB198" i="46"/>
  <c r="AM198" i="46" s="1"/>
  <c r="DA198" i="46"/>
  <c r="AL198" i="46" s="1"/>
  <c r="CZ198" i="46"/>
  <c r="CY198" i="46"/>
  <c r="AJ198" i="46" s="1"/>
  <c r="CX198" i="46"/>
  <c r="AI198" i="46" s="1"/>
  <c r="CW198" i="46"/>
  <c r="AH198" i="46" s="1"/>
  <c r="CV198" i="46"/>
  <c r="AG198" i="46" s="1"/>
  <c r="CU198" i="46"/>
  <c r="CT198" i="46"/>
  <c r="CS198" i="46"/>
  <c r="AD198" i="46" s="1"/>
  <c r="CR198" i="46"/>
  <c r="AC198" i="46" s="1"/>
  <c r="CQ198" i="46"/>
  <c r="CP198" i="46"/>
  <c r="CO198" i="46"/>
  <c r="CN198" i="46"/>
  <c r="CM198" i="46"/>
  <c r="CL198" i="46"/>
  <c r="CK198" i="46"/>
  <c r="V198" i="46" s="1"/>
  <c r="CJ198" i="46"/>
  <c r="U198" i="46" s="1"/>
  <c r="CI198" i="46"/>
  <c r="CH198" i="46"/>
  <c r="S198" i="46" s="1"/>
  <c r="CG198" i="46"/>
  <c r="CF198" i="46"/>
  <c r="CE198" i="46"/>
  <c r="CD198" i="46"/>
  <c r="CC198" i="46"/>
  <c r="N198" i="46" s="1"/>
  <c r="CB198" i="46"/>
  <c r="M198" i="46" s="1"/>
  <c r="CA198" i="46"/>
  <c r="L198" i="46" s="1"/>
  <c r="BZ198" i="46"/>
  <c r="BY198" i="46"/>
  <c r="J198" i="46" s="1"/>
  <c r="BX198" i="46"/>
  <c r="I198" i="46" s="1"/>
  <c r="BW198" i="46"/>
  <c r="BV198" i="46"/>
  <c r="BU198" i="46"/>
  <c r="BT198" i="46"/>
  <c r="BS198" i="46"/>
  <c r="B198" i="46"/>
  <c r="B198" i="44" s="1"/>
  <c r="A198" i="46"/>
  <c r="A198" i="44" s="1"/>
  <c r="EF197" i="46"/>
  <c r="EE197" i="46"/>
  <c r="BP197" i="46" s="1"/>
  <c r="ED197" i="46"/>
  <c r="EC197" i="46"/>
  <c r="EB197" i="46"/>
  <c r="EA197" i="46"/>
  <c r="DZ197" i="46"/>
  <c r="BK197" i="46" s="1"/>
  <c r="DY197" i="46"/>
  <c r="BJ197" i="46" s="1"/>
  <c r="DX197" i="46"/>
  <c r="BI197" i="46" s="1"/>
  <c r="DW197" i="46"/>
  <c r="BH197" i="46" s="1"/>
  <c r="DV197" i="46"/>
  <c r="DU197" i="46"/>
  <c r="BF197" i="46" s="1"/>
  <c r="DT197" i="46"/>
  <c r="BE197" i="46" s="1"/>
  <c r="DS197" i="46"/>
  <c r="BD197" i="46" s="1"/>
  <c r="DR197" i="46"/>
  <c r="BC197" i="46" s="1"/>
  <c r="DQ197" i="46"/>
  <c r="BB197" i="46" s="1"/>
  <c r="DP197" i="46"/>
  <c r="DO197" i="46"/>
  <c r="AZ197" i="46" s="1"/>
  <c r="DN197" i="46"/>
  <c r="DM197" i="46"/>
  <c r="AX197" i="46" s="1"/>
  <c r="DL197" i="46"/>
  <c r="AW197" i="46" s="1"/>
  <c r="DK197" i="46"/>
  <c r="DJ197" i="46"/>
  <c r="AU197" i="46" s="1"/>
  <c r="DI197" i="46"/>
  <c r="DH197" i="46"/>
  <c r="AS197" i="46" s="1"/>
  <c r="DG197" i="46"/>
  <c r="AR197" i="46" s="1"/>
  <c r="DF197" i="46"/>
  <c r="DE197" i="46"/>
  <c r="AP197" i="46" s="1"/>
  <c r="DD197" i="46"/>
  <c r="AO197" i="46" s="1"/>
  <c r="DC197" i="46"/>
  <c r="DB197" i="46"/>
  <c r="AM197" i="46" s="1"/>
  <c r="DA197" i="46"/>
  <c r="CZ197" i="46"/>
  <c r="AK197" i="46" s="1"/>
  <c r="CY197" i="46"/>
  <c r="AJ197" i="46" s="1"/>
  <c r="CX197" i="46"/>
  <c r="CW197" i="46"/>
  <c r="AH197" i="46" s="1"/>
  <c r="CV197" i="46"/>
  <c r="AG197" i="46" s="1"/>
  <c r="CU197" i="46"/>
  <c r="AF197" i="46" s="1"/>
  <c r="CT197" i="46"/>
  <c r="CS197" i="46"/>
  <c r="AD197" i="46" s="1"/>
  <c r="CR197" i="46"/>
  <c r="AC197" i="46" s="1"/>
  <c r="CQ197" i="46"/>
  <c r="AB197" i="46" s="1"/>
  <c r="CP197" i="46"/>
  <c r="CO197" i="46"/>
  <c r="Z197" i="46" s="1"/>
  <c r="CN197" i="46"/>
  <c r="Y197" i="46" s="1"/>
  <c r="CM197" i="46"/>
  <c r="CL197" i="46"/>
  <c r="W197" i="46" s="1"/>
  <c r="CK197" i="46"/>
  <c r="V197" i="46" s="1"/>
  <c r="CJ197" i="46"/>
  <c r="U197" i="46" s="1"/>
  <c r="CI197" i="46"/>
  <c r="T197" i="46" s="1"/>
  <c r="CH197" i="46"/>
  <c r="CG197" i="46"/>
  <c r="CF197" i="46"/>
  <c r="CE197" i="46"/>
  <c r="P197" i="46" s="1"/>
  <c r="CD197" i="46"/>
  <c r="CC197" i="46"/>
  <c r="N197" i="46" s="1"/>
  <c r="CB197" i="46"/>
  <c r="CA197" i="46"/>
  <c r="L197" i="46" s="1"/>
  <c r="BZ197" i="46"/>
  <c r="BY197" i="46"/>
  <c r="BX197" i="46"/>
  <c r="BW197" i="46"/>
  <c r="BV197" i="46"/>
  <c r="G197" i="46" s="1"/>
  <c r="BU197" i="46"/>
  <c r="BT197" i="46"/>
  <c r="BS197" i="46"/>
  <c r="D197" i="46" s="1"/>
  <c r="B197" i="46"/>
  <c r="B197" i="44" s="1"/>
  <c r="A197" i="46"/>
  <c r="C197" i="46" s="1"/>
  <c r="C197" i="44" s="1"/>
  <c r="EF196" i="46"/>
  <c r="EE196" i="46"/>
  <c r="ED196" i="46"/>
  <c r="EC196" i="46"/>
  <c r="EB196" i="46"/>
  <c r="EA196" i="46"/>
  <c r="DZ196" i="46"/>
  <c r="BK196" i="46" s="1"/>
  <c r="DY196" i="46"/>
  <c r="BJ196" i="46" s="1"/>
  <c r="DX196" i="46"/>
  <c r="BI196" i="46" s="1"/>
  <c r="DW196" i="46"/>
  <c r="DV196" i="46"/>
  <c r="BG196" i="46" s="1"/>
  <c r="DU196" i="46"/>
  <c r="BF196" i="46" s="1"/>
  <c r="DT196" i="46"/>
  <c r="BE196" i="46" s="1"/>
  <c r="DS196" i="46"/>
  <c r="DR196" i="46"/>
  <c r="BC196" i="46" s="1"/>
  <c r="DQ196" i="46"/>
  <c r="BB196" i="46" s="1"/>
  <c r="DP196" i="46"/>
  <c r="DO196" i="46"/>
  <c r="DN196" i="46"/>
  <c r="DM196" i="46"/>
  <c r="AX196" i="46" s="1"/>
  <c r="DL196" i="46"/>
  <c r="AW196" i="46" s="1"/>
  <c r="DK196" i="46"/>
  <c r="DJ196" i="46"/>
  <c r="AU196" i="46" s="1"/>
  <c r="DI196" i="46"/>
  <c r="DH196" i="46"/>
  <c r="DG196" i="46"/>
  <c r="AR196" i="46" s="1"/>
  <c r="DF196" i="46"/>
  <c r="DE196" i="46"/>
  <c r="AP196" i="46" s="1"/>
  <c r="DD196" i="46"/>
  <c r="AO196" i="46" s="1"/>
  <c r="DC196" i="46"/>
  <c r="DB196" i="46"/>
  <c r="AM196" i="46" s="1"/>
  <c r="DA196" i="46"/>
  <c r="AL196" i="46" s="1"/>
  <c r="CZ196" i="46"/>
  <c r="AK196" i="46" s="1"/>
  <c r="CY196" i="46"/>
  <c r="CX196" i="46"/>
  <c r="AI196" i="46" s="1"/>
  <c r="CW196" i="46"/>
  <c r="CV196" i="46"/>
  <c r="AG196" i="46" s="1"/>
  <c r="CU196" i="46"/>
  <c r="CT196" i="46"/>
  <c r="AE196" i="46" s="1"/>
  <c r="CS196" i="46"/>
  <c r="CR196" i="46"/>
  <c r="CQ196" i="46"/>
  <c r="AB196" i="46" s="1"/>
  <c r="CP196" i="46"/>
  <c r="AA196" i="46" s="1"/>
  <c r="CO196" i="46"/>
  <c r="Z196" i="46" s="1"/>
  <c r="CN196" i="46"/>
  <c r="CM196" i="46"/>
  <c r="CL196" i="46"/>
  <c r="W196" i="46" s="1"/>
  <c r="CK196" i="46"/>
  <c r="V196" i="46" s="1"/>
  <c r="CJ196" i="46"/>
  <c r="U196" i="46" s="1"/>
  <c r="CI196" i="46"/>
  <c r="CH196" i="46"/>
  <c r="S196" i="46" s="1"/>
  <c r="CG196" i="46"/>
  <c r="CF196" i="46"/>
  <c r="CE196" i="46"/>
  <c r="CD196" i="46"/>
  <c r="CC196" i="46"/>
  <c r="N196" i="46" s="1"/>
  <c r="CB196" i="46"/>
  <c r="M196" i="46" s="1"/>
  <c r="CA196" i="46"/>
  <c r="BZ196" i="46"/>
  <c r="BY196" i="46"/>
  <c r="J196" i="46" s="1"/>
  <c r="BX196" i="46"/>
  <c r="BW196" i="46"/>
  <c r="BV196" i="46"/>
  <c r="G196" i="46" s="1"/>
  <c r="BU196" i="46"/>
  <c r="F196" i="46" s="1"/>
  <c r="BT196" i="46"/>
  <c r="E196" i="46" s="1"/>
  <c r="BS196" i="46"/>
  <c r="D196" i="46" s="1"/>
  <c r="B196" i="46"/>
  <c r="B196" i="44" s="1"/>
  <c r="A196" i="46"/>
  <c r="A196" i="44" s="1"/>
  <c r="EF195" i="46"/>
  <c r="EE195" i="46"/>
  <c r="BP195" i="46" s="1"/>
  <c r="ED195" i="46"/>
  <c r="BO195" i="46" s="1"/>
  <c r="EC195" i="46"/>
  <c r="BN195" i="46" s="1"/>
  <c r="EB195" i="46"/>
  <c r="EA195" i="46"/>
  <c r="DZ195" i="46"/>
  <c r="DY195" i="46"/>
  <c r="BJ195" i="46" s="1"/>
  <c r="DX195" i="46"/>
  <c r="DW195" i="46"/>
  <c r="BH195" i="46" s="1"/>
  <c r="DV195" i="46"/>
  <c r="BG195" i="46" s="1"/>
  <c r="DU195" i="46"/>
  <c r="DT195" i="46"/>
  <c r="DS195" i="46"/>
  <c r="DR195" i="46"/>
  <c r="BC195" i="46" s="1"/>
  <c r="DQ195" i="46"/>
  <c r="BB195" i="46" s="1"/>
  <c r="DP195" i="46"/>
  <c r="DO195" i="46"/>
  <c r="AZ195" i="46" s="1"/>
  <c r="DN195" i="46"/>
  <c r="DM195" i="46"/>
  <c r="DL195" i="46"/>
  <c r="DK195" i="46"/>
  <c r="DJ195" i="46"/>
  <c r="AU195" i="46" s="1"/>
  <c r="DI195" i="46"/>
  <c r="DH195" i="46"/>
  <c r="AS195" i="46" s="1"/>
  <c r="DG195" i="46"/>
  <c r="AR195" i="46" s="1"/>
  <c r="DF195" i="46"/>
  <c r="AQ195" i="46" s="1"/>
  <c r="DE195" i="46"/>
  <c r="DD195" i="46"/>
  <c r="DC195" i="46"/>
  <c r="DB195" i="46"/>
  <c r="AM195" i="46" s="1"/>
  <c r="DA195" i="46"/>
  <c r="AL195" i="46" s="1"/>
  <c r="CZ195" i="46"/>
  <c r="CY195" i="46"/>
  <c r="AJ195" i="46" s="1"/>
  <c r="CX195" i="46"/>
  <c r="AI195" i="46" s="1"/>
  <c r="CW195" i="46"/>
  <c r="CV195" i="46"/>
  <c r="CU195" i="46"/>
  <c r="CT195" i="46"/>
  <c r="CS195" i="46"/>
  <c r="AD195" i="46" s="1"/>
  <c r="CR195" i="46"/>
  <c r="CQ195" i="46"/>
  <c r="AB195" i="46" s="1"/>
  <c r="CP195" i="46"/>
  <c r="AA195" i="44" s="1"/>
  <c r="CO195" i="46"/>
  <c r="Z195" i="46" s="1"/>
  <c r="CN195" i="46"/>
  <c r="CM195" i="46"/>
  <c r="CL195" i="46"/>
  <c r="W195" i="46" s="1"/>
  <c r="CK195" i="46"/>
  <c r="V195" i="46" s="1"/>
  <c r="CJ195" i="46"/>
  <c r="CI195" i="46"/>
  <c r="T195" i="46" s="1"/>
  <c r="CH195" i="46"/>
  <c r="S195" i="46" s="1"/>
  <c r="CG195" i="46"/>
  <c r="R195" i="46" s="1"/>
  <c r="CF195" i="46"/>
  <c r="CE195" i="46"/>
  <c r="P195" i="46" s="1"/>
  <c r="CD195" i="46"/>
  <c r="CC195" i="46"/>
  <c r="CB195" i="46"/>
  <c r="M195" i="46" s="1"/>
  <c r="CA195" i="46"/>
  <c r="L195" i="46" s="1"/>
  <c r="BZ195" i="46"/>
  <c r="K195" i="46" s="1"/>
  <c r="BY195" i="46"/>
  <c r="J195" i="46" s="1"/>
  <c r="BX195" i="46"/>
  <c r="BW195" i="46"/>
  <c r="H195" i="46" s="1"/>
  <c r="BV195" i="46"/>
  <c r="G195" i="46" s="1"/>
  <c r="BU195" i="46"/>
  <c r="F195" i="46" s="1"/>
  <c r="BT195" i="46"/>
  <c r="BS195" i="46"/>
  <c r="D195" i="46" s="1"/>
  <c r="AA195" i="46"/>
  <c r="B195" i="46"/>
  <c r="B195" i="44" s="1"/>
  <c r="A195" i="46"/>
  <c r="EF194" i="46"/>
  <c r="EE194" i="46"/>
  <c r="ED194" i="46"/>
  <c r="BO194" i="44" s="1"/>
  <c r="EC194" i="46"/>
  <c r="EB194" i="46"/>
  <c r="BM194" i="46" s="1"/>
  <c r="EA194" i="46"/>
  <c r="BL194" i="46" s="1"/>
  <c r="DZ194" i="46"/>
  <c r="BK194" i="46" s="1"/>
  <c r="DY194" i="46"/>
  <c r="BJ194" i="46" s="1"/>
  <c r="DX194" i="46"/>
  <c r="BI194" i="46" s="1"/>
  <c r="DW194" i="46"/>
  <c r="DV194" i="46"/>
  <c r="DU194" i="46"/>
  <c r="DT194" i="46"/>
  <c r="BE194" i="46" s="1"/>
  <c r="DS194" i="46"/>
  <c r="BD194" i="46" s="1"/>
  <c r="DR194" i="46"/>
  <c r="BC194" i="46" s="1"/>
  <c r="DQ194" i="46"/>
  <c r="DP194" i="46"/>
  <c r="DO194" i="46"/>
  <c r="DN194" i="46"/>
  <c r="AY194" i="46" s="1"/>
  <c r="DM194" i="46"/>
  <c r="DL194" i="46"/>
  <c r="AW194" i="46" s="1"/>
  <c r="DK194" i="46"/>
  <c r="AV194" i="46" s="1"/>
  <c r="DJ194" i="46"/>
  <c r="AU194" i="46" s="1"/>
  <c r="DI194" i="46"/>
  <c r="AT194" i="46" s="1"/>
  <c r="DH194" i="46"/>
  <c r="DG194" i="46"/>
  <c r="AR194" i="46" s="1"/>
  <c r="DF194" i="46"/>
  <c r="DE194" i="46"/>
  <c r="DD194" i="46"/>
  <c r="AO194" i="46" s="1"/>
  <c r="DC194" i="46"/>
  <c r="AN194" i="46" s="1"/>
  <c r="DB194" i="46"/>
  <c r="AM194" i="46" s="1"/>
  <c r="DA194" i="46"/>
  <c r="AL194" i="46" s="1"/>
  <c r="CZ194" i="46"/>
  <c r="CY194" i="46"/>
  <c r="CX194" i="46"/>
  <c r="CW194" i="46"/>
  <c r="CV194" i="46"/>
  <c r="AG194" i="46" s="1"/>
  <c r="CU194" i="46"/>
  <c r="AF194" i="46" s="1"/>
  <c r="CT194" i="46"/>
  <c r="AE194" i="46" s="1"/>
  <c r="CS194" i="46"/>
  <c r="AD194" i="46" s="1"/>
  <c r="CR194" i="46"/>
  <c r="CQ194" i="46"/>
  <c r="AB194" i="46" s="1"/>
  <c r="CP194" i="46"/>
  <c r="AA194" i="46" s="1"/>
  <c r="CO194" i="46"/>
  <c r="Z194" i="46" s="1"/>
  <c r="CN194" i="46"/>
  <c r="Y194" i="46" s="1"/>
  <c r="CM194" i="46"/>
  <c r="X194" i="46" s="1"/>
  <c r="CL194" i="46"/>
  <c r="W194" i="46" s="1"/>
  <c r="CK194" i="46"/>
  <c r="CJ194" i="46"/>
  <c r="CI194" i="46"/>
  <c r="T194" i="46" s="1"/>
  <c r="CH194" i="46"/>
  <c r="S194" i="46" s="1"/>
  <c r="CG194" i="46"/>
  <c r="CF194" i="46"/>
  <c r="Q194" i="46" s="1"/>
  <c r="CE194" i="46"/>
  <c r="P194" i="46" s="1"/>
  <c r="CD194" i="46"/>
  <c r="O194" i="46" s="1"/>
  <c r="CC194" i="46"/>
  <c r="N194" i="46" s="1"/>
  <c r="CB194" i="46"/>
  <c r="CA194" i="46"/>
  <c r="BZ194" i="46"/>
  <c r="BY194" i="46"/>
  <c r="BX194" i="46"/>
  <c r="I194" i="46" s="1"/>
  <c r="BW194" i="46"/>
  <c r="H194" i="46" s="1"/>
  <c r="BV194" i="46"/>
  <c r="G194" i="46" s="1"/>
  <c r="BU194" i="46"/>
  <c r="F194" i="46" s="1"/>
  <c r="BT194" i="46"/>
  <c r="BS194" i="46"/>
  <c r="D194" i="46" s="1"/>
  <c r="BO194" i="46"/>
  <c r="B194" i="46"/>
  <c r="B194" i="44" s="1"/>
  <c r="A194" i="46"/>
  <c r="C194" i="46" s="1"/>
  <c r="C194" i="44" s="1"/>
  <c r="EF193" i="46"/>
  <c r="EE193" i="46"/>
  <c r="BP193" i="46" s="1"/>
  <c r="ED193" i="46"/>
  <c r="EC193" i="46"/>
  <c r="BN193" i="46" s="1"/>
  <c r="EB193" i="46"/>
  <c r="EA193" i="46"/>
  <c r="BL193" i="46" s="1"/>
  <c r="DZ193" i="46"/>
  <c r="BK193" i="46" s="1"/>
  <c r="DY193" i="46"/>
  <c r="BJ193" i="46" s="1"/>
  <c r="DX193" i="46"/>
  <c r="DW193" i="46"/>
  <c r="DV193" i="46"/>
  <c r="DU193" i="46"/>
  <c r="BF193" i="46" s="1"/>
  <c r="DT193" i="46"/>
  <c r="BE193" i="46" s="1"/>
  <c r="DS193" i="46"/>
  <c r="DR193" i="46"/>
  <c r="BC193" i="46" s="1"/>
  <c r="DQ193" i="46"/>
  <c r="BB193" i="46" s="1"/>
  <c r="DP193" i="46"/>
  <c r="DO193" i="46"/>
  <c r="AZ193" i="46" s="1"/>
  <c r="DN193" i="46"/>
  <c r="AY193" i="46" s="1"/>
  <c r="DM193" i="46"/>
  <c r="DL193" i="46"/>
  <c r="DK193" i="46"/>
  <c r="DJ193" i="46"/>
  <c r="DI193" i="46"/>
  <c r="AT193" i="46" s="1"/>
  <c r="DH193" i="46"/>
  <c r="DG193" i="46"/>
  <c r="DF193" i="46"/>
  <c r="AQ193" i="46" s="1"/>
  <c r="DE193" i="46"/>
  <c r="AP193" i="46" s="1"/>
  <c r="DD193" i="46"/>
  <c r="DC193" i="46"/>
  <c r="AN193" i="46" s="1"/>
  <c r="DB193" i="46"/>
  <c r="DA193" i="46"/>
  <c r="AL193" i="46" s="1"/>
  <c r="CZ193" i="46"/>
  <c r="CY193" i="46"/>
  <c r="AJ193" i="46" s="1"/>
  <c r="CX193" i="46"/>
  <c r="AI193" i="46" s="1"/>
  <c r="CW193" i="46"/>
  <c r="AH193" i="46" s="1"/>
  <c r="CV193" i="46"/>
  <c r="AG193" i="46" s="1"/>
  <c r="CU193" i="46"/>
  <c r="AF193" i="46" s="1"/>
  <c r="CT193" i="46"/>
  <c r="CS193" i="46"/>
  <c r="AD193" i="46" s="1"/>
  <c r="CR193" i="46"/>
  <c r="CQ193" i="46"/>
  <c r="AB193" i="46" s="1"/>
  <c r="CP193" i="46"/>
  <c r="AA193" i="46" s="1"/>
  <c r="CO193" i="46"/>
  <c r="CN193" i="46"/>
  <c r="CM193" i="46"/>
  <c r="CL193" i="46"/>
  <c r="W193" i="46" s="1"/>
  <c r="CK193" i="46"/>
  <c r="V193" i="46" s="1"/>
  <c r="CJ193" i="46"/>
  <c r="CI193" i="46"/>
  <c r="T193" i="46" s="1"/>
  <c r="CH193" i="46"/>
  <c r="S193" i="46" s="1"/>
  <c r="CG193" i="46"/>
  <c r="R193" i="46" s="1"/>
  <c r="CF193" i="46"/>
  <c r="CE193" i="46"/>
  <c r="CD193" i="46"/>
  <c r="O193" i="46" s="1"/>
  <c r="CC193" i="46"/>
  <c r="N193" i="46" s="1"/>
  <c r="CB193" i="46"/>
  <c r="CA193" i="46"/>
  <c r="L193" i="46" s="1"/>
  <c r="BZ193" i="46"/>
  <c r="K193" i="46" s="1"/>
  <c r="BY193" i="46"/>
  <c r="BX193" i="46"/>
  <c r="I193" i="46" s="1"/>
  <c r="BW193" i="46"/>
  <c r="H193" i="46" s="1"/>
  <c r="BV193" i="46"/>
  <c r="BU193" i="46"/>
  <c r="F193" i="46" s="1"/>
  <c r="BT193" i="46"/>
  <c r="BS193" i="46"/>
  <c r="B193" i="46"/>
  <c r="A193" i="46"/>
  <c r="C193" i="46" s="1"/>
  <c r="C193" i="44" s="1"/>
  <c r="EF192" i="46"/>
  <c r="BQ192" i="46" s="1"/>
  <c r="EE192" i="46"/>
  <c r="BP192" i="46" s="1"/>
  <c r="ED192" i="46"/>
  <c r="EC192" i="46"/>
  <c r="BN192" i="46" s="1"/>
  <c r="EB192" i="46"/>
  <c r="BM192" i="46" s="1"/>
  <c r="EA192" i="46"/>
  <c r="BL192" i="46" s="1"/>
  <c r="DZ192" i="46"/>
  <c r="BK192" i="46" s="1"/>
  <c r="DY192" i="46"/>
  <c r="DX192" i="46"/>
  <c r="DW192" i="46"/>
  <c r="DV192" i="46"/>
  <c r="BG192" i="46" s="1"/>
  <c r="DU192" i="46"/>
  <c r="BF192" i="46" s="1"/>
  <c r="DT192" i="46"/>
  <c r="BE192" i="46" s="1"/>
  <c r="DS192" i="46"/>
  <c r="BD192" i="46" s="1"/>
  <c r="DR192" i="46"/>
  <c r="DQ192" i="46"/>
  <c r="DP192" i="46"/>
  <c r="BA192" i="46" s="1"/>
  <c r="DO192" i="46"/>
  <c r="AZ192" i="46" s="1"/>
  <c r="DN192" i="46"/>
  <c r="DM192" i="46"/>
  <c r="AX192" i="46" s="1"/>
  <c r="DL192" i="46"/>
  <c r="AW192" i="46" s="1"/>
  <c r="DK192" i="46"/>
  <c r="AV192" i="46" s="1"/>
  <c r="DJ192" i="46"/>
  <c r="AU192" i="46" s="1"/>
  <c r="DI192" i="46"/>
  <c r="DH192" i="46"/>
  <c r="DG192" i="46"/>
  <c r="AR192" i="46" s="1"/>
  <c r="DF192" i="46"/>
  <c r="AQ192" i="44" s="1"/>
  <c r="DE192" i="46"/>
  <c r="AP192" i="46" s="1"/>
  <c r="DD192" i="46"/>
  <c r="AO192" i="46" s="1"/>
  <c r="DC192" i="46"/>
  <c r="AN192" i="46" s="1"/>
  <c r="DB192" i="46"/>
  <c r="AM192" i="46" s="1"/>
  <c r="DA192" i="46"/>
  <c r="CZ192" i="46"/>
  <c r="AK192" i="46" s="1"/>
  <c r="CY192" i="46"/>
  <c r="CX192" i="46"/>
  <c r="CW192" i="46"/>
  <c r="AH192" i="46" s="1"/>
  <c r="CV192" i="46"/>
  <c r="AG192" i="46" s="1"/>
  <c r="CU192" i="46"/>
  <c r="AF192" i="46" s="1"/>
  <c r="CT192" i="46"/>
  <c r="AE192" i="46" s="1"/>
  <c r="CS192" i="46"/>
  <c r="CR192" i="46"/>
  <c r="CQ192" i="46"/>
  <c r="AB192" i="46" s="1"/>
  <c r="CP192" i="46"/>
  <c r="CO192" i="46"/>
  <c r="Z192" i="46" s="1"/>
  <c r="CN192" i="46"/>
  <c r="Y192" i="46" s="1"/>
  <c r="CM192" i="46"/>
  <c r="CL192" i="46"/>
  <c r="CK192" i="46"/>
  <c r="CJ192" i="46"/>
  <c r="CI192" i="46"/>
  <c r="T192" i="46" s="1"/>
  <c r="CH192" i="46"/>
  <c r="CG192" i="46"/>
  <c r="R192" i="46" s="1"/>
  <c r="CF192" i="46"/>
  <c r="Q192" i="46" s="1"/>
  <c r="CE192" i="46"/>
  <c r="CD192" i="46"/>
  <c r="CC192" i="46"/>
  <c r="CB192" i="46"/>
  <c r="M192" i="46" s="1"/>
  <c r="CA192" i="46"/>
  <c r="L192" i="46" s="1"/>
  <c r="BZ192" i="46"/>
  <c r="K192" i="46" s="1"/>
  <c r="BY192" i="46"/>
  <c r="J192" i="46" s="1"/>
  <c r="BX192" i="46"/>
  <c r="I192" i="46" s="1"/>
  <c r="BW192" i="46"/>
  <c r="H192" i="46" s="1"/>
  <c r="BV192" i="46"/>
  <c r="BU192" i="46"/>
  <c r="BT192" i="46"/>
  <c r="E192" i="46" s="1"/>
  <c r="BS192" i="46"/>
  <c r="D192" i="46" s="1"/>
  <c r="AQ192" i="46"/>
  <c r="B192" i="46"/>
  <c r="B192" i="44" s="1"/>
  <c r="A192" i="46"/>
  <c r="C192" i="46" s="1"/>
  <c r="C192" i="44" s="1"/>
  <c r="EF191" i="46"/>
  <c r="BQ191" i="46" s="1"/>
  <c r="EE191" i="46"/>
  <c r="BP191" i="46" s="1"/>
  <c r="ED191" i="46"/>
  <c r="BO191" i="46" s="1"/>
  <c r="EC191" i="46"/>
  <c r="EB191" i="46"/>
  <c r="BM191" i="46" s="1"/>
  <c r="EA191" i="46"/>
  <c r="DZ191" i="46"/>
  <c r="BK191" i="46" s="1"/>
  <c r="DY191" i="46"/>
  <c r="BJ191" i="46" s="1"/>
  <c r="DX191" i="46"/>
  <c r="BI191" i="46" s="1"/>
  <c r="DW191" i="46"/>
  <c r="BH191" i="46" s="1"/>
  <c r="DV191" i="46"/>
  <c r="BG191" i="46" s="1"/>
  <c r="DU191" i="46"/>
  <c r="BF191" i="46" s="1"/>
  <c r="DT191" i="46"/>
  <c r="DS191" i="46"/>
  <c r="DR191" i="46"/>
  <c r="BC191" i="46" s="1"/>
  <c r="DQ191" i="46"/>
  <c r="BB191" i="46" s="1"/>
  <c r="DP191" i="46"/>
  <c r="BA191" i="46" s="1"/>
  <c r="DO191" i="46"/>
  <c r="AZ191" i="46" s="1"/>
  <c r="DN191" i="46"/>
  <c r="DM191" i="46"/>
  <c r="AX191" i="46" s="1"/>
  <c r="DL191" i="46"/>
  <c r="AW191" i="46" s="1"/>
  <c r="DK191" i="46"/>
  <c r="DJ191" i="46"/>
  <c r="AU191" i="46" s="1"/>
  <c r="DI191" i="46"/>
  <c r="AT191" i="46" s="1"/>
  <c r="DH191" i="46"/>
  <c r="DG191" i="46"/>
  <c r="AR191" i="46" s="1"/>
  <c r="DF191" i="46"/>
  <c r="DE191" i="46"/>
  <c r="AP191" i="46" s="1"/>
  <c r="DD191" i="46"/>
  <c r="AO191" i="46" s="1"/>
  <c r="DC191" i="46"/>
  <c r="DB191" i="46"/>
  <c r="AM191" i="46" s="1"/>
  <c r="DA191" i="46"/>
  <c r="AL191" i="46" s="1"/>
  <c r="CZ191" i="46"/>
  <c r="AK191" i="46" s="1"/>
  <c r="CY191" i="46"/>
  <c r="AJ191" i="46" s="1"/>
  <c r="CX191" i="46"/>
  <c r="AI191" i="46" s="1"/>
  <c r="CW191" i="46"/>
  <c r="CV191" i="46"/>
  <c r="AG191" i="46" s="1"/>
  <c r="CU191" i="46"/>
  <c r="CT191" i="46"/>
  <c r="AE191" i="46" s="1"/>
  <c r="CS191" i="46"/>
  <c r="AD191" i="46" s="1"/>
  <c r="CR191" i="46"/>
  <c r="CQ191" i="46"/>
  <c r="CP191" i="46"/>
  <c r="CO191" i="46"/>
  <c r="Z191" i="46" s="1"/>
  <c r="CN191" i="46"/>
  <c r="Y191" i="46" s="1"/>
  <c r="CM191" i="46"/>
  <c r="CL191" i="46"/>
  <c r="W191" i="46" s="1"/>
  <c r="CK191" i="46"/>
  <c r="V191" i="46" s="1"/>
  <c r="CJ191" i="46"/>
  <c r="CI191" i="46"/>
  <c r="T191" i="46" s="1"/>
  <c r="CH191" i="46"/>
  <c r="CG191" i="46"/>
  <c r="CF191" i="46"/>
  <c r="Q191" i="46" s="1"/>
  <c r="CE191" i="46"/>
  <c r="CD191" i="46"/>
  <c r="O191" i="46" s="1"/>
  <c r="CC191" i="46"/>
  <c r="N191" i="46" s="1"/>
  <c r="CB191" i="46"/>
  <c r="CA191" i="46"/>
  <c r="L191" i="46" s="1"/>
  <c r="BZ191" i="46"/>
  <c r="BY191" i="46"/>
  <c r="J191" i="46" s="1"/>
  <c r="BX191" i="46"/>
  <c r="BW191" i="46"/>
  <c r="BV191" i="46"/>
  <c r="G191" i="46" s="1"/>
  <c r="BU191" i="46"/>
  <c r="F191" i="46" s="1"/>
  <c r="BT191" i="46"/>
  <c r="E191" i="46" s="1"/>
  <c r="BS191" i="46"/>
  <c r="D191" i="46" s="1"/>
  <c r="B191" i="46"/>
  <c r="B191" i="44" s="1"/>
  <c r="A191" i="46"/>
  <c r="A191" i="44" s="1"/>
  <c r="EF190" i="46"/>
  <c r="BQ190" i="46" s="1"/>
  <c r="EE190" i="46"/>
  <c r="BP190" i="46" s="1"/>
  <c r="ED190" i="46"/>
  <c r="BO190" i="46" s="1"/>
  <c r="EC190" i="46"/>
  <c r="EB190" i="46"/>
  <c r="BM190" i="46" s="1"/>
  <c r="EA190" i="46"/>
  <c r="DZ190" i="46"/>
  <c r="DY190" i="46"/>
  <c r="BJ190" i="46" s="1"/>
  <c r="DX190" i="46"/>
  <c r="BI190" i="46" s="1"/>
  <c r="DW190" i="46"/>
  <c r="BH190" i="46" s="1"/>
  <c r="DV190" i="46"/>
  <c r="BG190" i="46" s="1"/>
  <c r="DU190" i="46"/>
  <c r="BF190" i="46" s="1"/>
  <c r="DT190" i="46"/>
  <c r="BE190" i="46" s="1"/>
  <c r="DS190" i="46"/>
  <c r="DR190" i="46"/>
  <c r="DQ190" i="46"/>
  <c r="DP190" i="46"/>
  <c r="BA190" i="46" s="1"/>
  <c r="DO190" i="46"/>
  <c r="DN190" i="46"/>
  <c r="AY190" i="46" s="1"/>
  <c r="DM190" i="46"/>
  <c r="AX190" i="46" s="1"/>
  <c r="DL190" i="46"/>
  <c r="AW190" i="46" s="1"/>
  <c r="DK190" i="46"/>
  <c r="AV190" i="46" s="1"/>
  <c r="DJ190" i="46"/>
  <c r="DI190" i="46"/>
  <c r="AT190" i="46" s="1"/>
  <c r="DH190" i="46"/>
  <c r="DG190" i="46"/>
  <c r="DF190" i="46"/>
  <c r="AQ190" i="46" s="1"/>
  <c r="DE190" i="46"/>
  <c r="AP190" i="46" s="1"/>
  <c r="DD190" i="46"/>
  <c r="AO190" i="46" s="1"/>
  <c r="DC190" i="46"/>
  <c r="DB190" i="46"/>
  <c r="DA190" i="46"/>
  <c r="AL190" i="46" s="1"/>
  <c r="CZ190" i="46"/>
  <c r="AK190" i="46" s="1"/>
  <c r="CY190" i="46"/>
  <c r="CX190" i="46"/>
  <c r="AI190" i="46" s="1"/>
  <c r="CW190" i="46"/>
  <c r="CV190" i="46"/>
  <c r="AG190" i="46" s="1"/>
  <c r="CU190" i="46"/>
  <c r="CT190" i="46"/>
  <c r="CS190" i="46"/>
  <c r="AD190" i="46" s="1"/>
  <c r="CR190" i="46"/>
  <c r="CQ190" i="46"/>
  <c r="CP190" i="46"/>
  <c r="CO190" i="46"/>
  <c r="Z190" i="46" s="1"/>
  <c r="CN190" i="46"/>
  <c r="Y190" i="46" s="1"/>
  <c r="CM190" i="46"/>
  <c r="X190" i="46" s="1"/>
  <c r="CL190" i="46"/>
  <c r="CK190" i="46"/>
  <c r="CJ190" i="46"/>
  <c r="CI190" i="46"/>
  <c r="CH190" i="46"/>
  <c r="S190" i="46" s="1"/>
  <c r="CG190" i="46"/>
  <c r="R190" i="46" s="1"/>
  <c r="CF190" i="46"/>
  <c r="CE190" i="46"/>
  <c r="P190" i="46" s="1"/>
  <c r="CD190" i="46"/>
  <c r="CC190" i="46"/>
  <c r="N190" i="46" s="1"/>
  <c r="CB190" i="46"/>
  <c r="M190" i="46" s="1"/>
  <c r="CA190" i="46"/>
  <c r="BZ190" i="46"/>
  <c r="K190" i="46" s="1"/>
  <c r="BY190" i="46"/>
  <c r="J190" i="46" s="1"/>
  <c r="BX190" i="46"/>
  <c r="BW190" i="46"/>
  <c r="BV190" i="46"/>
  <c r="BU190" i="46"/>
  <c r="BT190" i="46"/>
  <c r="E190" i="46" s="1"/>
  <c r="BS190" i="46"/>
  <c r="D190" i="46" s="1"/>
  <c r="B190" i="46"/>
  <c r="B190" i="44" s="1"/>
  <c r="A190" i="46"/>
  <c r="C190" i="46" s="1"/>
  <c r="C190" i="44" s="1"/>
  <c r="EF189" i="46"/>
  <c r="BQ189" i="46" s="1"/>
  <c r="EE189" i="46"/>
  <c r="BP189" i="46" s="1"/>
  <c r="ED189" i="46"/>
  <c r="EC189" i="46"/>
  <c r="EB189" i="46"/>
  <c r="BM189" i="46" s="1"/>
  <c r="EA189" i="46"/>
  <c r="BL189" i="46" s="1"/>
  <c r="DZ189" i="46"/>
  <c r="BK189" i="46" s="1"/>
  <c r="DY189" i="46"/>
  <c r="BJ189" i="46" s="1"/>
  <c r="DX189" i="46"/>
  <c r="BI189" i="46" s="1"/>
  <c r="DW189" i="46"/>
  <c r="BH189" i="46" s="1"/>
  <c r="DV189" i="46"/>
  <c r="BG189" i="46" s="1"/>
  <c r="DU189" i="46"/>
  <c r="DT189" i="46"/>
  <c r="DS189" i="46"/>
  <c r="DR189" i="46"/>
  <c r="BC189" i="46" s="1"/>
  <c r="DQ189" i="46"/>
  <c r="BB189" i="46" s="1"/>
  <c r="DP189" i="46"/>
  <c r="BA189" i="46" s="1"/>
  <c r="DO189" i="46"/>
  <c r="DN189" i="46"/>
  <c r="DM189" i="46"/>
  <c r="DL189" i="46"/>
  <c r="AW189" i="46" s="1"/>
  <c r="DK189" i="46"/>
  <c r="DJ189" i="46"/>
  <c r="AU189" i="46" s="1"/>
  <c r="DI189" i="46"/>
  <c r="AT189" i="46" s="1"/>
  <c r="DH189" i="46"/>
  <c r="DG189" i="46"/>
  <c r="AR189" i="46" s="1"/>
  <c r="DF189" i="46"/>
  <c r="DE189" i="46"/>
  <c r="DD189" i="46"/>
  <c r="AO189" i="46" s="1"/>
  <c r="DC189" i="46"/>
  <c r="AN189" i="46" s="1"/>
  <c r="DB189" i="46"/>
  <c r="AM189" i="46" s="1"/>
  <c r="DA189" i="46"/>
  <c r="AL189" i="46" s="1"/>
  <c r="CZ189" i="46"/>
  <c r="CY189" i="46"/>
  <c r="AJ189" i="46" s="1"/>
  <c r="CX189" i="46"/>
  <c r="AI189" i="46" s="1"/>
  <c r="CW189" i="46"/>
  <c r="CV189" i="46"/>
  <c r="CU189" i="46"/>
  <c r="CT189" i="46"/>
  <c r="AE189" i="46" s="1"/>
  <c r="CS189" i="46"/>
  <c r="AD189" i="46" s="1"/>
  <c r="CR189" i="46"/>
  <c r="CQ189" i="46"/>
  <c r="AB189" i="46" s="1"/>
  <c r="CP189" i="46"/>
  <c r="CO189" i="46"/>
  <c r="CN189" i="46"/>
  <c r="CM189" i="46"/>
  <c r="X189" i="46" s="1"/>
  <c r="CL189" i="46"/>
  <c r="W189" i="46" s="1"/>
  <c r="CK189" i="46"/>
  <c r="V189" i="46" s="1"/>
  <c r="CJ189" i="46"/>
  <c r="CI189" i="46"/>
  <c r="CH189" i="46"/>
  <c r="S189" i="46" s="1"/>
  <c r="CG189" i="46"/>
  <c r="CF189" i="46"/>
  <c r="Q189" i="46" s="1"/>
  <c r="CE189" i="46"/>
  <c r="P189" i="46" s="1"/>
  <c r="CD189" i="46"/>
  <c r="CC189" i="46"/>
  <c r="N189" i="46" s="1"/>
  <c r="CB189" i="46"/>
  <c r="CA189" i="46"/>
  <c r="BZ189" i="46"/>
  <c r="BY189" i="46"/>
  <c r="BX189" i="46"/>
  <c r="I189" i="46" s="1"/>
  <c r="BW189" i="46"/>
  <c r="H189" i="46" s="1"/>
  <c r="BV189" i="46"/>
  <c r="G189" i="46" s="1"/>
  <c r="BU189" i="46"/>
  <c r="F189" i="46" s="1"/>
  <c r="BT189" i="46"/>
  <c r="E189" i="46" s="1"/>
  <c r="BS189" i="46"/>
  <c r="D189" i="46" s="1"/>
  <c r="B189" i="46"/>
  <c r="B189" i="44" s="1"/>
  <c r="A189" i="46"/>
  <c r="C189" i="46" s="1"/>
  <c r="C189" i="44" s="1"/>
  <c r="EF188" i="46"/>
  <c r="BQ188" i="46" s="1"/>
  <c r="EE188" i="46"/>
  <c r="ED188" i="46"/>
  <c r="BO188" i="44" s="1"/>
  <c r="EC188" i="46"/>
  <c r="BN188" i="44" s="1"/>
  <c r="EB188" i="46"/>
  <c r="BM188" i="46" s="1"/>
  <c r="EA188" i="46"/>
  <c r="DZ188" i="46"/>
  <c r="BK188" i="46" s="1"/>
  <c r="DY188" i="46"/>
  <c r="BJ188" i="46" s="1"/>
  <c r="DX188" i="46"/>
  <c r="DW188" i="46"/>
  <c r="DV188" i="46"/>
  <c r="BG188" i="46" s="1"/>
  <c r="DU188" i="46"/>
  <c r="BF188" i="46" s="1"/>
  <c r="DT188" i="46"/>
  <c r="BE188" i="46" s="1"/>
  <c r="DS188" i="46"/>
  <c r="BD188" i="46" s="1"/>
  <c r="DR188" i="46"/>
  <c r="DQ188" i="46"/>
  <c r="BB188" i="46" s="1"/>
  <c r="DP188" i="46"/>
  <c r="DO188" i="46"/>
  <c r="DN188" i="46"/>
  <c r="AY188" i="46" s="1"/>
  <c r="DM188" i="46"/>
  <c r="AX188" i="46" s="1"/>
  <c r="DL188" i="46"/>
  <c r="AW188" i="46" s="1"/>
  <c r="DK188" i="46"/>
  <c r="AV188" i="46" s="1"/>
  <c r="DJ188" i="46"/>
  <c r="AU188" i="46" s="1"/>
  <c r="DI188" i="46"/>
  <c r="DH188" i="46"/>
  <c r="AS188" i="46" s="1"/>
  <c r="DG188" i="46"/>
  <c r="DF188" i="46"/>
  <c r="DE188" i="46"/>
  <c r="AP188" i="46" s="1"/>
  <c r="DD188" i="46"/>
  <c r="DC188" i="46"/>
  <c r="DB188" i="46"/>
  <c r="DA188" i="46"/>
  <c r="AL188" i="46" s="1"/>
  <c r="CZ188" i="46"/>
  <c r="AK188" i="46" s="1"/>
  <c r="CY188" i="46"/>
  <c r="CX188" i="46"/>
  <c r="AI188" i="46" s="1"/>
  <c r="CW188" i="46"/>
  <c r="AH188" i="46" s="1"/>
  <c r="CV188" i="46"/>
  <c r="CU188" i="46"/>
  <c r="CT188" i="46"/>
  <c r="AE188" i="46" s="1"/>
  <c r="CS188" i="46"/>
  <c r="CR188" i="46"/>
  <c r="AC188" i="46" s="1"/>
  <c r="CQ188" i="46"/>
  <c r="CP188" i="46"/>
  <c r="AA188" i="46" s="1"/>
  <c r="CO188" i="46"/>
  <c r="Z188" i="46" s="1"/>
  <c r="CN188" i="46"/>
  <c r="Y188" i="46" s="1"/>
  <c r="CM188" i="46"/>
  <c r="X188" i="46" s="1"/>
  <c r="CL188" i="46"/>
  <c r="CK188" i="46"/>
  <c r="CJ188" i="46"/>
  <c r="U188" i="46" s="1"/>
  <c r="CI188" i="46"/>
  <c r="CH188" i="46"/>
  <c r="S188" i="46" s="1"/>
  <c r="CG188" i="46"/>
  <c r="R188" i="46" s="1"/>
  <c r="CF188" i="46"/>
  <c r="Q188" i="46" s="1"/>
  <c r="CE188" i="46"/>
  <c r="P188" i="46" s="1"/>
  <c r="CD188" i="46"/>
  <c r="O188" i="46" s="1"/>
  <c r="CC188" i="46"/>
  <c r="N188" i="46" s="1"/>
  <c r="CB188" i="46"/>
  <c r="CA188" i="46"/>
  <c r="BZ188" i="46"/>
  <c r="BY188" i="46"/>
  <c r="J188" i="46" s="1"/>
  <c r="BX188" i="46"/>
  <c r="I188" i="46" s="1"/>
  <c r="BW188" i="46"/>
  <c r="H188" i="46" s="1"/>
  <c r="BV188" i="46"/>
  <c r="BU188" i="46"/>
  <c r="F188" i="46" s="1"/>
  <c r="BT188" i="46"/>
  <c r="E188" i="46" s="1"/>
  <c r="BS188" i="46"/>
  <c r="BO188" i="46"/>
  <c r="BN188" i="46"/>
  <c r="B188" i="46"/>
  <c r="B188" i="44" s="1"/>
  <c r="A188" i="46"/>
  <c r="A188" i="44" s="1"/>
  <c r="EF187" i="46"/>
  <c r="EE187" i="46"/>
  <c r="ED187" i="46"/>
  <c r="BO187" i="46" s="1"/>
  <c r="EC187" i="46"/>
  <c r="BN187" i="46" s="1"/>
  <c r="EB187" i="46"/>
  <c r="EA187" i="46"/>
  <c r="DZ187" i="46"/>
  <c r="DY187" i="46"/>
  <c r="BJ187" i="46" s="1"/>
  <c r="DX187" i="46"/>
  <c r="DW187" i="46"/>
  <c r="DV187" i="46"/>
  <c r="DU187" i="46"/>
  <c r="DT187" i="46"/>
  <c r="BE187" i="46" s="1"/>
  <c r="DS187" i="46"/>
  <c r="DR187" i="46"/>
  <c r="BC187" i="46" s="1"/>
  <c r="DQ187" i="46"/>
  <c r="BB187" i="46" s="1"/>
  <c r="DP187" i="46"/>
  <c r="BA187" i="46" s="1"/>
  <c r="DO187" i="46"/>
  <c r="DN187" i="46"/>
  <c r="AY187" i="46" s="1"/>
  <c r="DM187" i="46"/>
  <c r="DL187" i="46"/>
  <c r="DK187" i="46"/>
  <c r="DJ187" i="46"/>
  <c r="AU187" i="46" s="1"/>
  <c r="DI187" i="46"/>
  <c r="AT187" i="46" s="1"/>
  <c r="DH187" i="46"/>
  <c r="AS187" i="46" s="1"/>
  <c r="DG187" i="46"/>
  <c r="DF187" i="46"/>
  <c r="DE187" i="46"/>
  <c r="AP187" i="46" s="1"/>
  <c r="DD187" i="46"/>
  <c r="AO187" i="46" s="1"/>
  <c r="DC187" i="46"/>
  <c r="DB187" i="46"/>
  <c r="AM187" i="46" s="1"/>
  <c r="DA187" i="46"/>
  <c r="CZ187" i="46"/>
  <c r="CY187" i="46"/>
  <c r="AJ187" i="46" s="1"/>
  <c r="CX187" i="46"/>
  <c r="AI187" i="46" s="1"/>
  <c r="CW187" i="46"/>
  <c r="AH187" i="46" s="1"/>
  <c r="CV187" i="46"/>
  <c r="AG187" i="46" s="1"/>
  <c r="CU187" i="46"/>
  <c r="CT187" i="46"/>
  <c r="CS187" i="46"/>
  <c r="AD187" i="46" s="1"/>
  <c r="CR187" i="46"/>
  <c r="AC187" i="46" s="1"/>
  <c r="CQ187" i="46"/>
  <c r="CP187" i="46"/>
  <c r="CO187" i="46"/>
  <c r="CN187" i="46"/>
  <c r="Y187" i="46" s="1"/>
  <c r="CM187" i="46"/>
  <c r="CL187" i="46"/>
  <c r="CK187" i="46"/>
  <c r="V187" i="46" s="1"/>
  <c r="CJ187" i="46"/>
  <c r="U187" i="46" s="1"/>
  <c r="CI187" i="46"/>
  <c r="T187" i="46" s="1"/>
  <c r="CH187" i="46"/>
  <c r="S187" i="46" s="1"/>
  <c r="CG187" i="46"/>
  <c r="CF187" i="46"/>
  <c r="Q187" i="46" s="1"/>
  <c r="CE187" i="46"/>
  <c r="CD187" i="46"/>
  <c r="CC187" i="46"/>
  <c r="N187" i="46" s="1"/>
  <c r="CB187" i="46"/>
  <c r="CA187" i="46"/>
  <c r="BZ187" i="46"/>
  <c r="K187" i="46" s="1"/>
  <c r="BY187" i="46"/>
  <c r="J187" i="46" s="1"/>
  <c r="BX187" i="46"/>
  <c r="I187" i="46" s="1"/>
  <c r="BW187" i="46"/>
  <c r="BV187" i="46"/>
  <c r="BU187" i="46"/>
  <c r="F187" i="46" s="1"/>
  <c r="BT187" i="46"/>
  <c r="E187" i="46" s="1"/>
  <c r="BS187" i="46"/>
  <c r="B187" i="46"/>
  <c r="B187" i="44" s="1"/>
  <c r="A187" i="46"/>
  <c r="A187" i="44" s="1"/>
  <c r="EF186" i="46"/>
  <c r="BQ186" i="46" s="1"/>
  <c r="EE186" i="46"/>
  <c r="BP186" i="46" s="1"/>
  <c r="ED186" i="46"/>
  <c r="BO186" i="44" s="1"/>
  <c r="EC186" i="46"/>
  <c r="EB186" i="46"/>
  <c r="EA186" i="46"/>
  <c r="DZ186" i="46"/>
  <c r="BK186" i="46" s="1"/>
  <c r="DY186" i="46"/>
  <c r="BJ186" i="46" s="1"/>
  <c r="DX186" i="46"/>
  <c r="DW186" i="46"/>
  <c r="BH186" i="46" s="1"/>
  <c r="DV186" i="46"/>
  <c r="BG186" i="46" s="1"/>
  <c r="DU186" i="46"/>
  <c r="BF186" i="46" s="1"/>
  <c r="DT186" i="46"/>
  <c r="DS186" i="46"/>
  <c r="DR186" i="46"/>
  <c r="BC186" i="46" s="1"/>
  <c r="DQ186" i="46"/>
  <c r="DP186" i="46"/>
  <c r="DO186" i="46"/>
  <c r="AZ186" i="46" s="1"/>
  <c r="DN186" i="46"/>
  <c r="AY186" i="46" s="1"/>
  <c r="DM186" i="46"/>
  <c r="AX186" i="46" s="1"/>
  <c r="DL186" i="46"/>
  <c r="AW186" i="46" s="1"/>
  <c r="DK186" i="46"/>
  <c r="DJ186" i="46"/>
  <c r="AU186" i="46" s="1"/>
  <c r="DI186" i="46"/>
  <c r="AT186" i="46" s="1"/>
  <c r="DH186" i="46"/>
  <c r="AS186" i="46" s="1"/>
  <c r="DG186" i="46"/>
  <c r="AR186" i="46" s="1"/>
  <c r="DF186" i="46"/>
  <c r="AQ186" i="46" s="1"/>
  <c r="DE186" i="46"/>
  <c r="AP186" i="46" s="1"/>
  <c r="DD186" i="46"/>
  <c r="DC186" i="46"/>
  <c r="DB186" i="46"/>
  <c r="DA186" i="46"/>
  <c r="CZ186" i="46"/>
  <c r="AK186" i="46" s="1"/>
  <c r="CY186" i="46"/>
  <c r="AJ186" i="46" s="1"/>
  <c r="CX186" i="46"/>
  <c r="AI186" i="46" s="1"/>
  <c r="CW186" i="46"/>
  <c r="AH186" i="46" s="1"/>
  <c r="CV186" i="46"/>
  <c r="CU186" i="46"/>
  <c r="CT186" i="46"/>
  <c r="AE186" i="46" s="1"/>
  <c r="CS186" i="46"/>
  <c r="AD186" i="46" s="1"/>
  <c r="CR186" i="46"/>
  <c r="AC186" i="46" s="1"/>
  <c r="CQ186" i="46"/>
  <c r="AB186" i="46" s="1"/>
  <c r="CP186" i="46"/>
  <c r="CO186" i="46"/>
  <c r="CN186" i="46"/>
  <c r="CM186" i="46"/>
  <c r="CL186" i="46"/>
  <c r="W186" i="46" s="1"/>
  <c r="CK186" i="46"/>
  <c r="V186" i="46" s="1"/>
  <c r="CJ186" i="46"/>
  <c r="CI186" i="46"/>
  <c r="T186" i="46" s="1"/>
  <c r="CH186" i="46"/>
  <c r="CG186" i="46"/>
  <c r="R186" i="46" s="1"/>
  <c r="CF186" i="46"/>
  <c r="CE186" i="46"/>
  <c r="CD186" i="46"/>
  <c r="CC186" i="46"/>
  <c r="N186" i="46" s="1"/>
  <c r="CB186" i="46"/>
  <c r="M186" i="46" s="1"/>
  <c r="CA186" i="46"/>
  <c r="L186" i="46" s="1"/>
  <c r="BZ186" i="46"/>
  <c r="K186" i="46" s="1"/>
  <c r="BY186" i="46"/>
  <c r="J186" i="46" s="1"/>
  <c r="BX186" i="46"/>
  <c r="BW186" i="46"/>
  <c r="BV186" i="46"/>
  <c r="BU186" i="46"/>
  <c r="BT186" i="46"/>
  <c r="BS186" i="46"/>
  <c r="D186" i="46" s="1"/>
  <c r="BO186" i="46"/>
  <c r="BN186" i="46"/>
  <c r="B186" i="46"/>
  <c r="B186" i="44" s="1"/>
  <c r="A186" i="46"/>
  <c r="A186" i="44" s="1"/>
  <c r="EF185" i="46"/>
  <c r="EE185" i="46"/>
  <c r="BP185" i="46" s="1"/>
  <c r="ED185" i="46"/>
  <c r="BO185" i="46" s="1"/>
  <c r="EC185" i="46"/>
  <c r="BN185" i="46" s="1"/>
  <c r="EB185" i="46"/>
  <c r="EA185" i="46"/>
  <c r="BL185" i="46" s="1"/>
  <c r="DZ185" i="46"/>
  <c r="BK185" i="46" s="1"/>
  <c r="DY185" i="46"/>
  <c r="BJ185" i="46" s="1"/>
  <c r="DX185" i="46"/>
  <c r="DW185" i="46"/>
  <c r="BH185" i="46" s="1"/>
  <c r="DV185" i="46"/>
  <c r="BG185" i="46" s="1"/>
  <c r="DU185" i="46"/>
  <c r="BF185" i="46" s="1"/>
  <c r="DT185" i="46"/>
  <c r="DS185" i="46"/>
  <c r="DR185" i="46"/>
  <c r="DQ185" i="46"/>
  <c r="DP185" i="46"/>
  <c r="DO185" i="46"/>
  <c r="DN185" i="46"/>
  <c r="AY185" i="46" s="1"/>
  <c r="DM185" i="46"/>
  <c r="AX185" i="46" s="1"/>
  <c r="DL185" i="46"/>
  <c r="DK185" i="46"/>
  <c r="AV185" i="46" s="1"/>
  <c r="DJ185" i="46"/>
  <c r="AU185" i="46" s="1"/>
  <c r="DI185" i="46"/>
  <c r="DH185" i="46"/>
  <c r="DG185" i="46"/>
  <c r="AR185" i="46" s="1"/>
  <c r="DF185" i="46"/>
  <c r="DE185" i="46"/>
  <c r="AP185" i="46" s="1"/>
  <c r="DD185" i="46"/>
  <c r="DC185" i="46"/>
  <c r="AN185" i="46" s="1"/>
  <c r="DB185" i="46"/>
  <c r="DA185" i="46"/>
  <c r="CZ185" i="46"/>
  <c r="CY185" i="46"/>
  <c r="AJ185" i="46" s="1"/>
  <c r="CX185" i="46"/>
  <c r="AI185" i="46" s="1"/>
  <c r="CW185" i="46"/>
  <c r="AH185" i="46" s="1"/>
  <c r="CV185" i="46"/>
  <c r="CU185" i="46"/>
  <c r="AF185" i="46" s="1"/>
  <c r="CT185" i="46"/>
  <c r="AE185" i="46" s="1"/>
  <c r="CS185" i="46"/>
  <c r="CR185" i="46"/>
  <c r="CQ185" i="46"/>
  <c r="AB185" i="46" s="1"/>
  <c r="CP185" i="46"/>
  <c r="AA185" i="46" s="1"/>
  <c r="CO185" i="46"/>
  <c r="Z185" i="46" s="1"/>
  <c r="CN185" i="46"/>
  <c r="CM185" i="46"/>
  <c r="X185" i="46" s="1"/>
  <c r="CL185" i="46"/>
  <c r="CK185" i="46"/>
  <c r="V185" i="46" s="1"/>
  <c r="CJ185" i="46"/>
  <c r="CI185" i="46"/>
  <c r="T185" i="46" s="1"/>
  <c r="CH185" i="46"/>
  <c r="S185" i="46" s="1"/>
  <c r="CG185" i="46"/>
  <c r="R185" i="46" s="1"/>
  <c r="CF185" i="46"/>
  <c r="CE185" i="46"/>
  <c r="CD185" i="46"/>
  <c r="O185" i="46" s="1"/>
  <c r="CC185" i="46"/>
  <c r="CB185" i="46"/>
  <c r="CA185" i="46"/>
  <c r="BZ185" i="46"/>
  <c r="BY185" i="46"/>
  <c r="J185" i="46" s="1"/>
  <c r="BX185" i="46"/>
  <c r="BW185" i="46"/>
  <c r="BV185" i="46"/>
  <c r="BU185" i="46"/>
  <c r="BT185" i="46"/>
  <c r="BS185" i="46"/>
  <c r="B185" i="46"/>
  <c r="B185" i="44" s="1"/>
  <c r="A185" i="46"/>
  <c r="EF184" i="46"/>
  <c r="BQ184" i="46" s="1"/>
  <c r="EE184" i="46"/>
  <c r="BP184" i="46" s="1"/>
  <c r="ED184" i="46"/>
  <c r="EC184" i="46"/>
  <c r="BN184" i="46" s="1"/>
  <c r="EB184" i="46"/>
  <c r="EA184" i="46"/>
  <c r="BL184" i="46" s="1"/>
  <c r="DZ184" i="46"/>
  <c r="BK184" i="46" s="1"/>
  <c r="DY184" i="46"/>
  <c r="DX184" i="46"/>
  <c r="DW184" i="46"/>
  <c r="BH184" i="46" s="1"/>
  <c r="DV184" i="46"/>
  <c r="BG184" i="44" s="1"/>
  <c r="DU184" i="46"/>
  <c r="BF184" i="46" s="1"/>
  <c r="DT184" i="46"/>
  <c r="DS184" i="46"/>
  <c r="DR184" i="46"/>
  <c r="BC184" i="46" s="1"/>
  <c r="DQ184" i="46"/>
  <c r="DP184" i="46"/>
  <c r="DO184" i="46"/>
  <c r="DN184" i="46"/>
  <c r="DM184" i="46"/>
  <c r="AX184" i="44" s="1"/>
  <c r="DL184" i="46"/>
  <c r="DK184" i="46"/>
  <c r="AV184" i="46" s="1"/>
  <c r="DJ184" i="46"/>
  <c r="DI184" i="46"/>
  <c r="DH184" i="46"/>
  <c r="AS184" i="46" s="1"/>
  <c r="DG184" i="46"/>
  <c r="DF184" i="46"/>
  <c r="AQ184" i="46" s="1"/>
  <c r="DE184" i="46"/>
  <c r="AP184" i="46" s="1"/>
  <c r="DD184" i="46"/>
  <c r="DC184" i="46"/>
  <c r="AN184" i="46" s="1"/>
  <c r="DB184" i="46"/>
  <c r="DA184" i="46"/>
  <c r="CZ184" i="46"/>
  <c r="AK184" i="46" s="1"/>
  <c r="CY184" i="46"/>
  <c r="CX184" i="46"/>
  <c r="CW184" i="46"/>
  <c r="AH184" i="46" s="1"/>
  <c r="CV184" i="46"/>
  <c r="CU184" i="46"/>
  <c r="AF184" i="46" s="1"/>
  <c r="CT184" i="46"/>
  <c r="AE184" i="46" s="1"/>
  <c r="CS184" i="46"/>
  <c r="CR184" i="46"/>
  <c r="AC184" i="46" s="1"/>
  <c r="CQ184" i="46"/>
  <c r="AB184" i="46" s="1"/>
  <c r="CP184" i="46"/>
  <c r="AA184" i="46" s="1"/>
  <c r="CO184" i="46"/>
  <c r="Z184" i="46" s="1"/>
  <c r="CN184" i="46"/>
  <c r="CM184" i="46"/>
  <c r="X184" i="46" s="1"/>
  <c r="CL184" i="46"/>
  <c r="W184" i="46" s="1"/>
  <c r="CK184" i="46"/>
  <c r="CJ184" i="46"/>
  <c r="U184" i="46" s="1"/>
  <c r="CI184" i="46"/>
  <c r="CH184" i="46"/>
  <c r="CG184" i="46"/>
  <c r="CF184" i="46"/>
  <c r="CE184" i="46"/>
  <c r="CD184" i="46"/>
  <c r="CC184" i="46"/>
  <c r="CB184" i="46"/>
  <c r="M184" i="46" s="1"/>
  <c r="CA184" i="46"/>
  <c r="BZ184" i="46"/>
  <c r="BY184" i="46"/>
  <c r="J184" i="46" s="1"/>
  <c r="BX184" i="46"/>
  <c r="BW184" i="46"/>
  <c r="H184" i="46" s="1"/>
  <c r="BV184" i="46"/>
  <c r="G184" i="46" s="1"/>
  <c r="BU184" i="46"/>
  <c r="BT184" i="46"/>
  <c r="E184" i="46" s="1"/>
  <c r="BS184" i="46"/>
  <c r="BG184" i="46"/>
  <c r="AX184" i="46"/>
  <c r="B184" i="46"/>
  <c r="B184" i="44" s="1"/>
  <c r="A184" i="46"/>
  <c r="C184" i="46" s="1"/>
  <c r="C184" i="44" s="1"/>
  <c r="EF183" i="46"/>
  <c r="EE183" i="46"/>
  <c r="BP183" i="46" s="1"/>
  <c r="ED183" i="46"/>
  <c r="EC183" i="46"/>
  <c r="BN183" i="46" s="1"/>
  <c r="EB183" i="46"/>
  <c r="EA183" i="46"/>
  <c r="BL183" i="46" s="1"/>
  <c r="DZ183" i="46"/>
  <c r="DY183" i="46"/>
  <c r="DX183" i="46"/>
  <c r="BI183" i="46" s="1"/>
  <c r="DW183" i="46"/>
  <c r="BH183" i="46" s="1"/>
  <c r="DV183" i="46"/>
  <c r="DU183" i="46"/>
  <c r="DT183" i="46"/>
  <c r="DS183" i="46"/>
  <c r="BD183" i="46" s="1"/>
  <c r="DR183" i="46"/>
  <c r="DQ183" i="46"/>
  <c r="DP183" i="46"/>
  <c r="DO183" i="46"/>
  <c r="AZ183" i="46" s="1"/>
  <c r="DN183" i="46"/>
  <c r="DM183" i="46"/>
  <c r="AX183" i="46" s="1"/>
  <c r="DL183" i="46"/>
  <c r="DK183" i="46"/>
  <c r="AV183" i="46" s="1"/>
  <c r="DJ183" i="46"/>
  <c r="DI183" i="46"/>
  <c r="AT183" i="46" s="1"/>
  <c r="DH183" i="46"/>
  <c r="DG183" i="46"/>
  <c r="AR183" i="46" s="1"/>
  <c r="DF183" i="46"/>
  <c r="AQ183" i="46" s="1"/>
  <c r="DE183" i="46"/>
  <c r="AP183" i="46" s="1"/>
  <c r="DD183" i="46"/>
  <c r="DC183" i="46"/>
  <c r="DB183" i="46"/>
  <c r="DA183" i="46"/>
  <c r="AL183" i="46" s="1"/>
  <c r="CZ183" i="46"/>
  <c r="AK183" i="46" s="1"/>
  <c r="CY183" i="46"/>
  <c r="AJ183" i="46" s="1"/>
  <c r="CX183" i="46"/>
  <c r="AI183" i="46" s="1"/>
  <c r="CW183" i="46"/>
  <c r="CV183" i="46"/>
  <c r="CU183" i="46"/>
  <c r="AF183" i="46" s="1"/>
  <c r="CT183" i="46"/>
  <c r="CS183" i="46"/>
  <c r="CR183" i="46"/>
  <c r="AC183" i="46" s="1"/>
  <c r="CQ183" i="46"/>
  <c r="AB183" i="46" s="1"/>
  <c r="CP183" i="46"/>
  <c r="AA183" i="46" s="1"/>
  <c r="CO183" i="46"/>
  <c r="CN183" i="46"/>
  <c r="CM183" i="46"/>
  <c r="CL183" i="46"/>
  <c r="CK183" i="46"/>
  <c r="CJ183" i="46"/>
  <c r="U183" i="46" s="1"/>
  <c r="CI183" i="46"/>
  <c r="T183" i="46" s="1"/>
  <c r="CH183" i="46"/>
  <c r="S183" i="46" s="1"/>
  <c r="CG183" i="46"/>
  <c r="R183" i="46" s="1"/>
  <c r="CF183" i="46"/>
  <c r="CE183" i="46"/>
  <c r="P183" i="46" s="1"/>
  <c r="CD183" i="46"/>
  <c r="CC183" i="46"/>
  <c r="CB183" i="46"/>
  <c r="CA183" i="46"/>
  <c r="L183" i="46" s="1"/>
  <c r="BZ183" i="46"/>
  <c r="K183" i="46" s="1"/>
  <c r="BY183" i="46"/>
  <c r="BX183" i="46"/>
  <c r="BW183" i="46"/>
  <c r="H183" i="46" s="1"/>
  <c r="BV183" i="46"/>
  <c r="BU183" i="46"/>
  <c r="F183" i="46" s="1"/>
  <c r="BT183" i="46"/>
  <c r="BS183" i="46"/>
  <c r="D183" i="46" s="1"/>
  <c r="B183" i="46"/>
  <c r="B183" i="44" s="1"/>
  <c r="A183" i="46"/>
  <c r="EF182" i="46"/>
  <c r="EE182" i="46"/>
  <c r="BP182" i="46" s="1"/>
  <c r="ED182" i="46"/>
  <c r="EC182" i="46"/>
  <c r="EB182" i="46"/>
  <c r="EA182" i="46"/>
  <c r="BL182" i="46" s="1"/>
  <c r="DZ182" i="46"/>
  <c r="DY182" i="46"/>
  <c r="BJ182" i="46" s="1"/>
  <c r="DX182" i="46"/>
  <c r="DW182" i="46"/>
  <c r="BH182" i="46" s="1"/>
  <c r="DV182" i="46"/>
  <c r="DU182" i="46"/>
  <c r="DT182" i="46"/>
  <c r="BE182" i="46" s="1"/>
  <c r="DS182" i="46"/>
  <c r="BD182" i="46" s="1"/>
  <c r="DR182" i="46"/>
  <c r="BC182" i="46" s="1"/>
  <c r="DQ182" i="46"/>
  <c r="BB182" i="46" s="1"/>
  <c r="DP182" i="46"/>
  <c r="DO182" i="46"/>
  <c r="AZ182" i="46" s="1"/>
  <c r="DN182" i="46"/>
  <c r="DM182" i="46"/>
  <c r="DL182" i="46"/>
  <c r="AW182" i="46" s="1"/>
  <c r="DK182" i="46"/>
  <c r="AV182" i="46" s="1"/>
  <c r="DJ182" i="46"/>
  <c r="AU182" i="46" s="1"/>
  <c r="DI182" i="46"/>
  <c r="DH182" i="46"/>
  <c r="AS182" i="46" s="1"/>
  <c r="DG182" i="46"/>
  <c r="DF182" i="46"/>
  <c r="DE182" i="46"/>
  <c r="DD182" i="46"/>
  <c r="AO182" i="46" s="1"/>
  <c r="DC182" i="46"/>
  <c r="AN182" i="46" s="1"/>
  <c r="DB182" i="46"/>
  <c r="AM182" i="46" s="1"/>
  <c r="DA182" i="46"/>
  <c r="CZ182" i="46"/>
  <c r="CY182" i="46"/>
  <c r="AJ182" i="46" s="1"/>
  <c r="CX182" i="46"/>
  <c r="AI182" i="46" s="1"/>
  <c r="CW182" i="46"/>
  <c r="CV182" i="46"/>
  <c r="AG182" i="46" s="1"/>
  <c r="CU182" i="46"/>
  <c r="AF182" i="46" s="1"/>
  <c r="CT182" i="46"/>
  <c r="CS182" i="46"/>
  <c r="AD182" i="46" s="1"/>
  <c r="CR182" i="46"/>
  <c r="AC182" i="46" s="1"/>
  <c r="CQ182" i="46"/>
  <c r="AB182" i="46" s="1"/>
  <c r="CP182" i="46"/>
  <c r="AA182" i="46" s="1"/>
  <c r="CO182" i="46"/>
  <c r="CN182" i="46"/>
  <c r="CM182" i="46"/>
  <c r="X182" i="46" s="1"/>
  <c r="CL182" i="46"/>
  <c r="CK182" i="46"/>
  <c r="CJ182" i="46"/>
  <c r="CI182" i="46"/>
  <c r="T182" i="46" s="1"/>
  <c r="CH182" i="46"/>
  <c r="CG182" i="46"/>
  <c r="CF182" i="46"/>
  <c r="Q182" i="46" s="1"/>
  <c r="CE182" i="46"/>
  <c r="P182" i="46" s="1"/>
  <c r="CD182" i="46"/>
  <c r="O182" i="46" s="1"/>
  <c r="CC182" i="46"/>
  <c r="N182" i="46" s="1"/>
  <c r="CB182" i="46"/>
  <c r="CA182" i="46"/>
  <c r="L182" i="46" s="1"/>
  <c r="BZ182" i="46"/>
  <c r="BY182" i="46"/>
  <c r="BX182" i="46"/>
  <c r="I182" i="46" s="1"/>
  <c r="BW182" i="46"/>
  <c r="H182" i="46" s="1"/>
  <c r="BV182" i="46"/>
  <c r="G182" i="46" s="1"/>
  <c r="BU182" i="46"/>
  <c r="BT182" i="46"/>
  <c r="BS182" i="46"/>
  <c r="B182" i="46"/>
  <c r="B182" i="44" s="1"/>
  <c r="A182" i="46"/>
  <c r="EF181" i="46"/>
  <c r="BQ181" i="46" s="1"/>
  <c r="EE181" i="46"/>
  <c r="BP181" i="46" s="1"/>
  <c r="ED181" i="46"/>
  <c r="EC181" i="46"/>
  <c r="EB181" i="46"/>
  <c r="BM181" i="46" s="1"/>
  <c r="EA181" i="46"/>
  <c r="BL181" i="46" s="1"/>
  <c r="DZ181" i="46"/>
  <c r="DY181" i="46"/>
  <c r="BJ181" i="46" s="1"/>
  <c r="DX181" i="46"/>
  <c r="BI181" i="46" s="1"/>
  <c r="DW181" i="46"/>
  <c r="BH181" i="46" s="1"/>
  <c r="DV181" i="46"/>
  <c r="BG181" i="46" s="1"/>
  <c r="DU181" i="46"/>
  <c r="BF181" i="46" s="1"/>
  <c r="DT181" i="46"/>
  <c r="DS181" i="46"/>
  <c r="BD181" i="46" s="1"/>
  <c r="DR181" i="46"/>
  <c r="DQ181" i="46"/>
  <c r="BB181" i="46" s="1"/>
  <c r="DP181" i="46"/>
  <c r="DO181" i="46"/>
  <c r="AZ181" i="46" s="1"/>
  <c r="DN181" i="46"/>
  <c r="DM181" i="46"/>
  <c r="AX181" i="46" s="1"/>
  <c r="DL181" i="46"/>
  <c r="DK181" i="46"/>
  <c r="AV181" i="46" s="1"/>
  <c r="DJ181" i="46"/>
  <c r="DI181" i="46"/>
  <c r="AT181" i="46" s="1"/>
  <c r="DH181" i="46"/>
  <c r="AS181" i="46" s="1"/>
  <c r="DG181" i="46"/>
  <c r="AR181" i="46" s="1"/>
  <c r="DF181" i="46"/>
  <c r="AQ181" i="46" s="1"/>
  <c r="DE181" i="46"/>
  <c r="AP181" i="46" s="1"/>
  <c r="DD181" i="46"/>
  <c r="DC181" i="46"/>
  <c r="AN181" i="46" s="1"/>
  <c r="DB181" i="46"/>
  <c r="DA181" i="46"/>
  <c r="AL181" i="46" s="1"/>
  <c r="CZ181" i="46"/>
  <c r="AK181" i="46" s="1"/>
  <c r="CY181" i="46"/>
  <c r="AJ181" i="46" s="1"/>
  <c r="CX181" i="46"/>
  <c r="CW181" i="46"/>
  <c r="CV181" i="46"/>
  <c r="CU181" i="46"/>
  <c r="AF181" i="46" s="1"/>
  <c r="CT181" i="46"/>
  <c r="CS181" i="46"/>
  <c r="AD181" i="46" s="1"/>
  <c r="CR181" i="46"/>
  <c r="AC181" i="46" s="1"/>
  <c r="CQ181" i="46"/>
  <c r="AB181" i="46" s="1"/>
  <c r="CP181" i="46"/>
  <c r="AA181" i="46" s="1"/>
  <c r="CO181" i="46"/>
  <c r="Z181" i="46" s="1"/>
  <c r="CN181" i="46"/>
  <c r="CM181" i="46"/>
  <c r="CL181" i="46"/>
  <c r="CK181" i="46"/>
  <c r="V181" i="46" s="1"/>
  <c r="CJ181" i="46"/>
  <c r="U181" i="46" s="1"/>
  <c r="CI181" i="46"/>
  <c r="T181" i="46" s="1"/>
  <c r="CH181" i="46"/>
  <c r="S181" i="46" s="1"/>
  <c r="CG181" i="46"/>
  <c r="R181" i="46" s="1"/>
  <c r="CF181" i="46"/>
  <c r="Q181" i="46" s="1"/>
  <c r="CE181" i="46"/>
  <c r="P181" i="46" s="1"/>
  <c r="CD181" i="46"/>
  <c r="CC181" i="46"/>
  <c r="N181" i="46" s="1"/>
  <c r="CB181" i="46"/>
  <c r="M181" i="46" s="1"/>
  <c r="CA181" i="46"/>
  <c r="L181" i="46" s="1"/>
  <c r="BZ181" i="46"/>
  <c r="K181" i="46" s="1"/>
  <c r="BY181" i="46"/>
  <c r="BX181" i="46"/>
  <c r="BW181" i="46"/>
  <c r="H181" i="46" s="1"/>
  <c r="BV181" i="46"/>
  <c r="BU181" i="46"/>
  <c r="F181" i="46" s="1"/>
  <c r="BT181" i="46"/>
  <c r="E181" i="46" s="1"/>
  <c r="BS181" i="46"/>
  <c r="D181" i="46" s="1"/>
  <c r="B181" i="46"/>
  <c r="B181" i="44" s="1"/>
  <c r="A181" i="46"/>
  <c r="EF180" i="46"/>
  <c r="EE180" i="46"/>
  <c r="ED180" i="46"/>
  <c r="BO180" i="44" s="1"/>
  <c r="EC180" i="46"/>
  <c r="BN180" i="46" s="1"/>
  <c r="EB180" i="46"/>
  <c r="BM180" i="46" s="1"/>
  <c r="EA180" i="46"/>
  <c r="BL180" i="46" s="1"/>
  <c r="DZ180" i="46"/>
  <c r="DY180" i="46"/>
  <c r="BJ180" i="46" s="1"/>
  <c r="DX180" i="46"/>
  <c r="DW180" i="46"/>
  <c r="BH180" i="46" s="1"/>
  <c r="DV180" i="46"/>
  <c r="DU180" i="46"/>
  <c r="DT180" i="46"/>
  <c r="BE180" i="46" s="1"/>
  <c r="DS180" i="46"/>
  <c r="BD180" i="46" s="1"/>
  <c r="DR180" i="46"/>
  <c r="DQ180" i="46"/>
  <c r="DP180" i="46"/>
  <c r="DO180" i="46"/>
  <c r="AZ180" i="46" s="1"/>
  <c r="DN180" i="46"/>
  <c r="AY180" i="46" s="1"/>
  <c r="DM180" i="46"/>
  <c r="AX180" i="46" s="1"/>
  <c r="DL180" i="46"/>
  <c r="DK180" i="46"/>
  <c r="AV180" i="46" s="1"/>
  <c r="DJ180" i="46"/>
  <c r="DI180" i="46"/>
  <c r="DH180" i="46"/>
  <c r="DG180" i="46"/>
  <c r="DF180" i="46"/>
  <c r="DE180" i="46"/>
  <c r="AP180" i="46" s="1"/>
  <c r="DD180" i="46"/>
  <c r="AO180" i="46" s="1"/>
  <c r="DC180" i="46"/>
  <c r="AN180" i="46" s="1"/>
  <c r="DB180" i="46"/>
  <c r="DA180" i="46"/>
  <c r="AL180" i="46" s="1"/>
  <c r="CZ180" i="46"/>
  <c r="AK180" i="46" s="1"/>
  <c r="CY180" i="46"/>
  <c r="AJ180" i="46" s="1"/>
  <c r="CX180" i="46"/>
  <c r="CW180" i="46"/>
  <c r="AH180" i="46" s="1"/>
  <c r="CV180" i="46"/>
  <c r="AG180" i="46" s="1"/>
  <c r="CU180" i="46"/>
  <c r="AF180" i="46" s="1"/>
  <c r="CT180" i="46"/>
  <c r="CS180" i="46"/>
  <c r="CR180" i="46"/>
  <c r="CQ180" i="46"/>
  <c r="AB180" i="46" s="1"/>
  <c r="CP180" i="46"/>
  <c r="CO180" i="46"/>
  <c r="CN180" i="46"/>
  <c r="Y180" i="46" s="1"/>
  <c r="CM180" i="46"/>
  <c r="X180" i="46" s="1"/>
  <c r="CL180" i="46"/>
  <c r="CK180" i="46"/>
  <c r="V180" i="46" s="1"/>
  <c r="CJ180" i="46"/>
  <c r="CI180" i="46"/>
  <c r="T180" i="46" s="1"/>
  <c r="CH180" i="46"/>
  <c r="CG180" i="46"/>
  <c r="CF180" i="46"/>
  <c r="Q180" i="46" s="1"/>
  <c r="CE180" i="46"/>
  <c r="P180" i="46" s="1"/>
  <c r="CD180" i="46"/>
  <c r="CC180" i="46"/>
  <c r="N180" i="46" s="1"/>
  <c r="CB180" i="46"/>
  <c r="CA180" i="46"/>
  <c r="BZ180" i="46"/>
  <c r="BY180" i="46"/>
  <c r="J180" i="46" s="1"/>
  <c r="BX180" i="46"/>
  <c r="I180" i="46" s="1"/>
  <c r="BW180" i="46"/>
  <c r="H180" i="46" s="1"/>
  <c r="BV180" i="46"/>
  <c r="BU180" i="46"/>
  <c r="BT180" i="46"/>
  <c r="BS180" i="46"/>
  <c r="BO180" i="46"/>
  <c r="B180" i="46"/>
  <c r="B180" i="44" s="1"/>
  <c r="A180" i="46"/>
  <c r="C180" i="46" s="1"/>
  <c r="C180" i="44" s="1"/>
  <c r="EF179" i="46"/>
  <c r="BQ179" i="46" s="1"/>
  <c r="EE179" i="46"/>
  <c r="BP179" i="46" s="1"/>
  <c r="ED179" i="46"/>
  <c r="BO179" i="44" s="1"/>
  <c r="EC179" i="46"/>
  <c r="EB179" i="46"/>
  <c r="BM179" i="46" s="1"/>
  <c r="EA179" i="46"/>
  <c r="BL179" i="46" s="1"/>
  <c r="DZ179" i="46"/>
  <c r="BK179" i="46" s="1"/>
  <c r="DY179" i="46"/>
  <c r="DX179" i="46"/>
  <c r="BI179" i="46" s="1"/>
  <c r="DW179" i="46"/>
  <c r="DV179" i="46"/>
  <c r="BG179" i="46" s="1"/>
  <c r="DU179" i="46"/>
  <c r="DT179" i="46"/>
  <c r="BE179" i="46" s="1"/>
  <c r="DS179" i="46"/>
  <c r="DR179" i="46"/>
  <c r="BC179" i="46" s="1"/>
  <c r="DQ179" i="46"/>
  <c r="BB179" i="46" s="1"/>
  <c r="DP179" i="46"/>
  <c r="BA179" i="46" s="1"/>
  <c r="DO179" i="46"/>
  <c r="AZ179" i="46" s="1"/>
  <c r="DN179" i="46"/>
  <c r="AY179" i="46" s="1"/>
  <c r="DM179" i="46"/>
  <c r="DL179" i="46"/>
  <c r="AW179" i="46" s="1"/>
  <c r="DK179" i="46"/>
  <c r="DJ179" i="46"/>
  <c r="AU179" i="46" s="1"/>
  <c r="DI179" i="46"/>
  <c r="AT179" i="46" s="1"/>
  <c r="DH179" i="46"/>
  <c r="AS179" i="46" s="1"/>
  <c r="DG179" i="46"/>
  <c r="DF179" i="46"/>
  <c r="DE179" i="46"/>
  <c r="DD179" i="46"/>
  <c r="DC179" i="46"/>
  <c r="DB179" i="46"/>
  <c r="DA179" i="46"/>
  <c r="AL179" i="46" s="1"/>
  <c r="CZ179" i="46"/>
  <c r="AK179" i="46" s="1"/>
  <c r="CY179" i="46"/>
  <c r="AJ179" i="46" s="1"/>
  <c r="CX179" i="46"/>
  <c r="AI179" i="46" s="1"/>
  <c r="CW179" i="46"/>
  <c r="CV179" i="46"/>
  <c r="AG179" i="46" s="1"/>
  <c r="CU179" i="46"/>
  <c r="AF179" i="46" s="1"/>
  <c r="CT179" i="46"/>
  <c r="AE179" i="46" s="1"/>
  <c r="CS179" i="46"/>
  <c r="AD179" i="46" s="1"/>
  <c r="CR179" i="46"/>
  <c r="AC179" i="46" s="1"/>
  <c r="CQ179" i="46"/>
  <c r="AB179" i="46" s="1"/>
  <c r="CP179" i="46"/>
  <c r="AA179" i="46" s="1"/>
  <c r="CO179" i="46"/>
  <c r="CN179" i="46"/>
  <c r="CM179" i="46"/>
  <c r="CL179" i="46"/>
  <c r="CK179" i="46"/>
  <c r="V179" i="46" s="1"/>
  <c r="CJ179" i="46"/>
  <c r="U179" i="46" s="1"/>
  <c r="CI179" i="46"/>
  <c r="CH179" i="46"/>
  <c r="S179" i="46" s="1"/>
  <c r="CG179" i="46"/>
  <c r="CF179" i="46"/>
  <c r="Q179" i="46" s="1"/>
  <c r="CE179" i="46"/>
  <c r="CD179" i="46"/>
  <c r="O179" i="46" s="1"/>
  <c r="CC179" i="46"/>
  <c r="CB179" i="46"/>
  <c r="M179" i="46" s="1"/>
  <c r="CA179" i="46"/>
  <c r="BZ179" i="46"/>
  <c r="BY179" i="46"/>
  <c r="BX179" i="46"/>
  <c r="BW179" i="46"/>
  <c r="BV179" i="46"/>
  <c r="G179" i="46" s="1"/>
  <c r="BU179" i="46"/>
  <c r="BT179" i="46"/>
  <c r="E179" i="46" s="1"/>
  <c r="BS179" i="46"/>
  <c r="BO179" i="46"/>
  <c r="B179" i="46"/>
  <c r="B179" i="44" s="1"/>
  <c r="A179" i="46"/>
  <c r="C179" i="46" s="1"/>
  <c r="C179" i="44" s="1"/>
  <c r="EF178" i="46"/>
  <c r="EE178" i="46"/>
  <c r="BP178" i="46" s="1"/>
  <c r="ED178" i="46"/>
  <c r="BO178" i="46" s="1"/>
  <c r="EC178" i="46"/>
  <c r="BN178" i="46" s="1"/>
  <c r="EB178" i="46"/>
  <c r="BM178" i="46" s="1"/>
  <c r="EA178" i="46"/>
  <c r="BL178" i="46" s="1"/>
  <c r="DZ178" i="46"/>
  <c r="DY178" i="46"/>
  <c r="DX178" i="46"/>
  <c r="DW178" i="46"/>
  <c r="BH178" i="46" s="1"/>
  <c r="DV178" i="46"/>
  <c r="DU178" i="46"/>
  <c r="BF178" i="46" s="1"/>
  <c r="DT178" i="46"/>
  <c r="BE178" i="46" s="1"/>
  <c r="DS178" i="46"/>
  <c r="BD178" i="46" s="1"/>
  <c r="DR178" i="46"/>
  <c r="DQ178" i="46"/>
  <c r="BB178" i="46" s="1"/>
  <c r="DP178" i="46"/>
  <c r="DO178" i="46"/>
  <c r="AZ178" i="46" s="1"/>
  <c r="DN178" i="46"/>
  <c r="AY178" i="46" s="1"/>
  <c r="DM178" i="46"/>
  <c r="AX178" i="46" s="1"/>
  <c r="DL178" i="46"/>
  <c r="AW178" i="46" s="1"/>
  <c r="DK178" i="46"/>
  <c r="DJ178" i="46"/>
  <c r="AU178" i="46" s="1"/>
  <c r="DI178" i="46"/>
  <c r="AT178" i="46" s="1"/>
  <c r="DH178" i="46"/>
  <c r="DG178" i="46"/>
  <c r="AR178" i="46" s="1"/>
  <c r="DF178" i="46"/>
  <c r="AQ178" i="46" s="1"/>
  <c r="DE178" i="46"/>
  <c r="AP178" i="46" s="1"/>
  <c r="DD178" i="46"/>
  <c r="AO178" i="46" s="1"/>
  <c r="DC178" i="46"/>
  <c r="AN178" i="46" s="1"/>
  <c r="DB178" i="46"/>
  <c r="DA178" i="46"/>
  <c r="AL178" i="46" s="1"/>
  <c r="CZ178" i="46"/>
  <c r="CY178" i="46"/>
  <c r="AJ178" i="46" s="1"/>
  <c r="CX178" i="46"/>
  <c r="AI178" i="46" s="1"/>
  <c r="CW178" i="46"/>
  <c r="AH178" i="46" s="1"/>
  <c r="CV178" i="46"/>
  <c r="AG178" i="46" s="1"/>
  <c r="CU178" i="46"/>
  <c r="AF178" i="46" s="1"/>
  <c r="CT178" i="46"/>
  <c r="AE178" i="46" s="1"/>
  <c r="CS178" i="46"/>
  <c r="AD178" i="46" s="1"/>
  <c r="CR178" i="46"/>
  <c r="AC178" i="46" s="1"/>
  <c r="CQ178" i="46"/>
  <c r="AB178" i="46" s="1"/>
  <c r="CP178" i="46"/>
  <c r="AA178" i="46" s="1"/>
  <c r="CO178" i="46"/>
  <c r="Z178" i="46" s="1"/>
  <c r="CN178" i="46"/>
  <c r="Y178" i="46" s="1"/>
  <c r="CM178" i="46"/>
  <c r="X178" i="46" s="1"/>
  <c r="CL178" i="46"/>
  <c r="CK178" i="46"/>
  <c r="V178" i="46" s="1"/>
  <c r="CJ178" i="46"/>
  <c r="U178" i="46" s="1"/>
  <c r="CI178" i="46"/>
  <c r="T178" i="46" s="1"/>
  <c r="CH178" i="46"/>
  <c r="CG178" i="46"/>
  <c r="R178" i="46" s="1"/>
  <c r="CF178" i="46"/>
  <c r="Q178" i="46" s="1"/>
  <c r="CE178" i="46"/>
  <c r="P178" i="46" s="1"/>
  <c r="CD178" i="46"/>
  <c r="CC178" i="46"/>
  <c r="N178" i="46" s="1"/>
  <c r="CB178" i="46"/>
  <c r="CA178" i="46"/>
  <c r="L178" i="46" s="1"/>
  <c r="BZ178" i="46"/>
  <c r="BY178" i="46"/>
  <c r="J178" i="46" s="1"/>
  <c r="BX178" i="46"/>
  <c r="I178" i="46" s="1"/>
  <c r="BW178" i="46"/>
  <c r="BV178" i="46"/>
  <c r="BU178" i="46"/>
  <c r="BT178" i="46"/>
  <c r="E178" i="46" s="1"/>
  <c r="BS178" i="46"/>
  <c r="D178" i="46" s="1"/>
  <c r="B178" i="46"/>
  <c r="B178" i="44" s="1"/>
  <c r="A178" i="46"/>
  <c r="C178" i="46" s="1"/>
  <c r="C178" i="44" s="1"/>
  <c r="EF177" i="46"/>
  <c r="EE177" i="46"/>
  <c r="ED177" i="46"/>
  <c r="EC177" i="46"/>
  <c r="BN177" i="46" s="1"/>
  <c r="EB177" i="46"/>
  <c r="EA177" i="46"/>
  <c r="DZ177" i="46"/>
  <c r="DY177" i="46"/>
  <c r="BJ177" i="46" s="1"/>
  <c r="DX177" i="46"/>
  <c r="BI177" i="46" s="1"/>
  <c r="DW177" i="46"/>
  <c r="DV177" i="46"/>
  <c r="DU177" i="46"/>
  <c r="DT177" i="46"/>
  <c r="DS177" i="46"/>
  <c r="DR177" i="46"/>
  <c r="BC177" i="46" s="1"/>
  <c r="DQ177" i="46"/>
  <c r="BB177" i="46" s="1"/>
  <c r="DP177" i="46"/>
  <c r="DO177" i="46"/>
  <c r="AZ177" i="46" s="1"/>
  <c r="DN177" i="46"/>
  <c r="AY177" i="46" s="1"/>
  <c r="DM177" i="46"/>
  <c r="AX177" i="46" s="1"/>
  <c r="DL177" i="46"/>
  <c r="DK177" i="46"/>
  <c r="DJ177" i="46"/>
  <c r="AU177" i="46" s="1"/>
  <c r="DI177" i="46"/>
  <c r="AT177" i="46" s="1"/>
  <c r="DH177" i="46"/>
  <c r="AS177" i="46" s="1"/>
  <c r="DG177" i="46"/>
  <c r="DF177" i="46"/>
  <c r="DE177" i="46"/>
  <c r="DD177" i="46"/>
  <c r="DC177" i="46"/>
  <c r="DB177" i="46"/>
  <c r="AM177" i="46" s="1"/>
  <c r="DA177" i="46"/>
  <c r="AL177" i="46" s="1"/>
  <c r="CZ177" i="46"/>
  <c r="AK177" i="46" s="1"/>
  <c r="CY177" i="46"/>
  <c r="AJ177" i="46" s="1"/>
  <c r="CX177" i="46"/>
  <c r="CW177" i="46"/>
  <c r="AH177" i="46" s="1"/>
  <c r="CV177" i="46"/>
  <c r="CU177" i="46"/>
  <c r="CT177" i="46"/>
  <c r="AE177" i="46" s="1"/>
  <c r="CS177" i="46"/>
  <c r="AD177" i="46" s="1"/>
  <c r="CR177" i="46"/>
  <c r="AC177" i="46" s="1"/>
  <c r="CQ177" i="46"/>
  <c r="AB177" i="46" s="1"/>
  <c r="CP177" i="46"/>
  <c r="CO177" i="46"/>
  <c r="CN177" i="46"/>
  <c r="CM177" i="46"/>
  <c r="CL177" i="46"/>
  <c r="W177" i="46" s="1"/>
  <c r="CK177" i="46"/>
  <c r="V177" i="46" s="1"/>
  <c r="CJ177" i="46"/>
  <c r="U177" i="46" s="1"/>
  <c r="CI177" i="46"/>
  <c r="T177" i="46" s="1"/>
  <c r="CH177" i="46"/>
  <c r="CG177" i="46"/>
  <c r="R177" i="46" s="1"/>
  <c r="CF177" i="46"/>
  <c r="CE177" i="46"/>
  <c r="CD177" i="46"/>
  <c r="CC177" i="46"/>
  <c r="N177" i="46" s="1"/>
  <c r="CB177" i="46"/>
  <c r="M177" i="46" s="1"/>
  <c r="CA177" i="46"/>
  <c r="L177" i="46" s="1"/>
  <c r="BZ177" i="46"/>
  <c r="BY177" i="46"/>
  <c r="BX177" i="46"/>
  <c r="BW177" i="46"/>
  <c r="BV177" i="46"/>
  <c r="G177" i="46" s="1"/>
  <c r="BU177" i="46"/>
  <c r="F177" i="46" s="1"/>
  <c r="BT177" i="46"/>
  <c r="BS177" i="46"/>
  <c r="D177" i="46" s="1"/>
  <c r="B177" i="46"/>
  <c r="B177" i="44" s="1"/>
  <c r="A177" i="46"/>
  <c r="EF176" i="46"/>
  <c r="EE176" i="46"/>
  <c r="BP176" i="46" s="1"/>
  <c r="ED176" i="46"/>
  <c r="BO176" i="46" s="1"/>
  <c r="EC176" i="46"/>
  <c r="BN176" i="46" s="1"/>
  <c r="EB176" i="46"/>
  <c r="BM176" i="46" s="1"/>
  <c r="EA176" i="46"/>
  <c r="DZ176" i="46"/>
  <c r="DY176" i="46"/>
  <c r="DX176" i="46"/>
  <c r="DW176" i="46"/>
  <c r="DV176" i="46"/>
  <c r="BG176" i="46" s="1"/>
  <c r="DU176" i="46"/>
  <c r="BF176" i="46" s="1"/>
  <c r="DT176" i="46"/>
  <c r="BE176" i="46" s="1"/>
  <c r="DS176" i="46"/>
  <c r="BD176" i="46" s="1"/>
  <c r="DR176" i="46"/>
  <c r="DQ176" i="46"/>
  <c r="BB176" i="46" s="1"/>
  <c r="DP176" i="46"/>
  <c r="DO176" i="46"/>
  <c r="AZ176" i="46" s="1"/>
  <c r="DN176" i="46"/>
  <c r="AY176" i="46" s="1"/>
  <c r="DM176" i="46"/>
  <c r="AX176" i="46" s="1"/>
  <c r="DL176" i="46"/>
  <c r="DK176" i="46"/>
  <c r="DJ176" i="46"/>
  <c r="DI176" i="46"/>
  <c r="AT176" i="46" s="1"/>
  <c r="DH176" i="46"/>
  <c r="DG176" i="46"/>
  <c r="DF176" i="46"/>
  <c r="AQ176" i="46" s="1"/>
  <c r="DE176" i="46"/>
  <c r="AP176" i="46" s="1"/>
  <c r="DD176" i="46"/>
  <c r="AO176" i="46" s="1"/>
  <c r="DC176" i="46"/>
  <c r="AN176" i="46" s="1"/>
  <c r="DB176" i="46"/>
  <c r="DA176" i="46"/>
  <c r="AL176" i="46" s="1"/>
  <c r="CZ176" i="46"/>
  <c r="CY176" i="46"/>
  <c r="AJ176" i="46" s="1"/>
  <c r="CX176" i="46"/>
  <c r="AI176" i="46" s="1"/>
  <c r="CW176" i="46"/>
  <c r="AH176" i="46" s="1"/>
  <c r="CV176" i="46"/>
  <c r="CU176" i="46"/>
  <c r="AF176" i="46" s="1"/>
  <c r="CT176" i="46"/>
  <c r="CS176" i="46"/>
  <c r="AD176" i="46" s="1"/>
  <c r="CR176" i="46"/>
  <c r="CQ176" i="46"/>
  <c r="AB176" i="46" s="1"/>
  <c r="CP176" i="46"/>
  <c r="AA176" i="46" s="1"/>
  <c r="CO176" i="46"/>
  <c r="Z176" i="46" s="1"/>
  <c r="CN176" i="46"/>
  <c r="Y176" i="46" s="1"/>
  <c r="CM176" i="46"/>
  <c r="CL176" i="46"/>
  <c r="CK176" i="46"/>
  <c r="V176" i="46" s="1"/>
  <c r="CJ176" i="46"/>
  <c r="CI176" i="46"/>
  <c r="CH176" i="46"/>
  <c r="CG176" i="46"/>
  <c r="R176" i="46" s="1"/>
  <c r="CF176" i="46"/>
  <c r="CE176" i="46"/>
  <c r="CD176" i="46"/>
  <c r="CC176" i="46"/>
  <c r="N176" i="46" s="1"/>
  <c r="CB176" i="46"/>
  <c r="CA176" i="46"/>
  <c r="BZ176" i="46"/>
  <c r="K176" i="46" s="1"/>
  <c r="BY176" i="46"/>
  <c r="J176" i="46" s="1"/>
  <c r="BX176" i="46"/>
  <c r="I176" i="46" s="1"/>
  <c r="BW176" i="46"/>
  <c r="H176" i="46" s="1"/>
  <c r="BV176" i="46"/>
  <c r="BU176" i="46"/>
  <c r="F176" i="46" s="1"/>
  <c r="BT176" i="46"/>
  <c r="BS176" i="46"/>
  <c r="B176" i="46"/>
  <c r="B176" i="44" s="1"/>
  <c r="A176" i="46"/>
  <c r="A176" i="44" s="1"/>
  <c r="EF175" i="46"/>
  <c r="EE175" i="46"/>
  <c r="BP175" i="46" s="1"/>
  <c r="ED175" i="46"/>
  <c r="EC175" i="46"/>
  <c r="BN175" i="46" s="1"/>
  <c r="EB175" i="46"/>
  <c r="EA175" i="46"/>
  <c r="BL175" i="46" s="1"/>
  <c r="DZ175" i="46"/>
  <c r="BK175" i="46" s="1"/>
  <c r="DY175" i="46"/>
  <c r="BJ175" i="46" s="1"/>
  <c r="DX175" i="46"/>
  <c r="BI175" i="46" s="1"/>
  <c r="DW175" i="46"/>
  <c r="BH175" i="46" s="1"/>
  <c r="DV175" i="46"/>
  <c r="BG175" i="44" s="1"/>
  <c r="DU175" i="46"/>
  <c r="BF175" i="46" s="1"/>
  <c r="DT175" i="46"/>
  <c r="BE175" i="46" s="1"/>
  <c r="DS175" i="46"/>
  <c r="BD175" i="46" s="1"/>
  <c r="DR175" i="46"/>
  <c r="BC175" i="46" s="1"/>
  <c r="DQ175" i="46"/>
  <c r="BB175" i="46" s="1"/>
  <c r="DP175" i="46"/>
  <c r="BA175" i="46" s="1"/>
  <c r="DO175" i="46"/>
  <c r="AZ175" i="46" s="1"/>
  <c r="DN175" i="46"/>
  <c r="DM175" i="46"/>
  <c r="AX175" i="46" s="1"/>
  <c r="DL175" i="46"/>
  <c r="AW175" i="46" s="1"/>
  <c r="DK175" i="46"/>
  <c r="DJ175" i="46"/>
  <c r="AU175" i="46" s="1"/>
  <c r="DI175" i="46"/>
  <c r="AT175" i="46" s="1"/>
  <c r="DH175" i="46"/>
  <c r="AS175" i="46" s="1"/>
  <c r="DG175" i="46"/>
  <c r="AR175" i="46" s="1"/>
  <c r="DF175" i="46"/>
  <c r="DE175" i="46"/>
  <c r="DD175" i="46"/>
  <c r="DC175" i="46"/>
  <c r="DB175" i="46"/>
  <c r="DA175" i="46"/>
  <c r="AL175" i="46" s="1"/>
  <c r="CZ175" i="46"/>
  <c r="AK175" i="46" s="1"/>
  <c r="CY175" i="46"/>
  <c r="AJ175" i="46" s="1"/>
  <c r="CX175" i="46"/>
  <c r="CW175" i="46"/>
  <c r="AH175" i="46" s="1"/>
  <c r="CV175" i="46"/>
  <c r="CU175" i="46"/>
  <c r="CT175" i="46"/>
  <c r="AE175" i="46" s="1"/>
  <c r="CS175" i="46"/>
  <c r="AD175" i="46" s="1"/>
  <c r="CR175" i="46"/>
  <c r="AC175" i="46" s="1"/>
  <c r="CQ175" i="46"/>
  <c r="AB175" i="46" s="1"/>
  <c r="CP175" i="46"/>
  <c r="CO175" i="46"/>
  <c r="Z175" i="46" s="1"/>
  <c r="CN175" i="46"/>
  <c r="Y175" i="46" s="1"/>
  <c r="CM175" i="46"/>
  <c r="X175" i="46" s="1"/>
  <c r="CL175" i="46"/>
  <c r="W175" i="46" s="1"/>
  <c r="CK175" i="46"/>
  <c r="V175" i="46" s="1"/>
  <c r="CJ175" i="46"/>
  <c r="U175" i="46" s="1"/>
  <c r="CI175" i="46"/>
  <c r="T175" i="46" s="1"/>
  <c r="CH175" i="46"/>
  <c r="CG175" i="46"/>
  <c r="R175" i="46" s="1"/>
  <c r="CF175" i="46"/>
  <c r="CE175" i="46"/>
  <c r="P175" i="46" s="1"/>
  <c r="CD175" i="46"/>
  <c r="CC175" i="46"/>
  <c r="N175" i="46" s="1"/>
  <c r="CB175" i="46"/>
  <c r="M175" i="46" s="1"/>
  <c r="CA175" i="46"/>
  <c r="L175" i="46" s="1"/>
  <c r="BZ175" i="46"/>
  <c r="BY175" i="46"/>
  <c r="J175" i="46" s="1"/>
  <c r="BX175" i="46"/>
  <c r="BW175" i="46"/>
  <c r="H175" i="46" s="1"/>
  <c r="BV175" i="46"/>
  <c r="G175" i="46" s="1"/>
  <c r="BU175" i="46"/>
  <c r="F175" i="46" s="1"/>
  <c r="BT175" i="46"/>
  <c r="E175" i="46" s="1"/>
  <c r="BS175" i="46"/>
  <c r="D175" i="46" s="1"/>
  <c r="BG175" i="46"/>
  <c r="B175" i="46"/>
  <c r="B175" i="44" s="1"/>
  <c r="A175" i="46"/>
  <c r="EF174" i="46"/>
  <c r="EE174" i="46"/>
  <c r="BP174" i="46" s="1"/>
  <c r="ED174" i="46"/>
  <c r="BO174" i="46" s="1"/>
  <c r="EC174" i="46"/>
  <c r="BN174" i="44" s="1"/>
  <c r="EB174" i="46"/>
  <c r="BM174" i="44" s="1"/>
  <c r="EA174" i="46"/>
  <c r="DZ174" i="46"/>
  <c r="DY174" i="46"/>
  <c r="DX174" i="46"/>
  <c r="BI174" i="46" s="1"/>
  <c r="DW174" i="46"/>
  <c r="BH174" i="46" s="1"/>
  <c r="DV174" i="46"/>
  <c r="BG174" i="46" s="1"/>
  <c r="DU174" i="46"/>
  <c r="BF174" i="46" s="1"/>
  <c r="DT174" i="46"/>
  <c r="BE174" i="46" s="1"/>
  <c r="DS174" i="46"/>
  <c r="DR174" i="46"/>
  <c r="DQ174" i="46"/>
  <c r="DP174" i="46"/>
  <c r="BA174" i="46" s="1"/>
  <c r="DO174" i="46"/>
  <c r="AZ174" i="46" s="1"/>
  <c r="DN174" i="46"/>
  <c r="AY174" i="46" s="1"/>
  <c r="DM174" i="46"/>
  <c r="AX174" i="46" s="1"/>
  <c r="DL174" i="46"/>
  <c r="AW174" i="46" s="1"/>
  <c r="DK174" i="46"/>
  <c r="DJ174" i="46"/>
  <c r="AU174" i="46" s="1"/>
  <c r="DI174" i="46"/>
  <c r="DH174" i="46"/>
  <c r="AS174" i="46" s="1"/>
  <c r="DG174" i="46"/>
  <c r="AR174" i="46" s="1"/>
  <c r="DF174" i="46"/>
  <c r="AQ174" i="46" s="1"/>
  <c r="DE174" i="46"/>
  <c r="AP174" i="46" s="1"/>
  <c r="DD174" i="46"/>
  <c r="DC174" i="46"/>
  <c r="DB174" i="46"/>
  <c r="AM174" i="46" s="1"/>
  <c r="DA174" i="46"/>
  <c r="AL174" i="46" s="1"/>
  <c r="CZ174" i="46"/>
  <c r="CY174" i="46"/>
  <c r="AJ174" i="46" s="1"/>
  <c r="CX174" i="46"/>
  <c r="AI174" i="46" s="1"/>
  <c r="CW174" i="46"/>
  <c r="AH174" i="46" s="1"/>
  <c r="CV174" i="46"/>
  <c r="AG174" i="46" s="1"/>
  <c r="CU174" i="46"/>
  <c r="CT174" i="46"/>
  <c r="AE174" i="46" s="1"/>
  <c r="CS174" i="46"/>
  <c r="CR174" i="46"/>
  <c r="CQ174" i="46"/>
  <c r="AB174" i="46" s="1"/>
  <c r="CP174" i="46"/>
  <c r="AA174" i="46" s="1"/>
  <c r="CO174" i="46"/>
  <c r="Z174" i="46" s="1"/>
  <c r="CN174" i="46"/>
  <c r="Y174" i="46" s="1"/>
  <c r="CM174" i="46"/>
  <c r="CL174" i="46"/>
  <c r="CK174" i="46"/>
  <c r="CJ174" i="46"/>
  <c r="CI174" i="46"/>
  <c r="CH174" i="46"/>
  <c r="S174" i="46" s="1"/>
  <c r="CG174" i="46"/>
  <c r="R174" i="46" s="1"/>
  <c r="CF174" i="46"/>
  <c r="CE174" i="46"/>
  <c r="CD174" i="46"/>
  <c r="O174" i="46" s="1"/>
  <c r="CC174" i="46"/>
  <c r="CB174" i="46"/>
  <c r="M174" i="46" s="1"/>
  <c r="CA174" i="46"/>
  <c r="L174" i="46" s="1"/>
  <c r="BZ174" i="46"/>
  <c r="K174" i="46" s="1"/>
  <c r="BY174" i="46"/>
  <c r="J174" i="46" s="1"/>
  <c r="BX174" i="46"/>
  <c r="BW174" i="46"/>
  <c r="BV174" i="46"/>
  <c r="G174" i="46" s="1"/>
  <c r="BU174" i="46"/>
  <c r="BT174" i="46"/>
  <c r="E174" i="46" s="1"/>
  <c r="BS174" i="46"/>
  <c r="D174" i="46" s="1"/>
  <c r="B174" i="46"/>
  <c r="B174" i="44" s="1"/>
  <c r="A174" i="46"/>
  <c r="EF173" i="46"/>
  <c r="EE173" i="46"/>
  <c r="BP173" i="46" s="1"/>
  <c r="ED173" i="46"/>
  <c r="EC173" i="46"/>
  <c r="BN173" i="46" s="1"/>
  <c r="EB173" i="46"/>
  <c r="EA173" i="46"/>
  <c r="BL173" i="46" s="1"/>
  <c r="DZ173" i="46"/>
  <c r="DY173" i="46"/>
  <c r="BJ173" i="46" s="1"/>
  <c r="DX173" i="46"/>
  <c r="DW173" i="46"/>
  <c r="BH173" i="46" s="1"/>
  <c r="DV173" i="46"/>
  <c r="BG173" i="46" s="1"/>
  <c r="DU173" i="46"/>
  <c r="BF173" i="46" s="1"/>
  <c r="DT173" i="46"/>
  <c r="BE173" i="46" s="1"/>
  <c r="DS173" i="46"/>
  <c r="BD173" i="46" s="1"/>
  <c r="DR173" i="46"/>
  <c r="DQ173" i="46"/>
  <c r="BB173" i="46" s="1"/>
  <c r="DP173" i="46"/>
  <c r="DO173" i="46"/>
  <c r="AZ173" i="46" s="1"/>
  <c r="DN173" i="46"/>
  <c r="AY173" i="46" s="1"/>
  <c r="DM173" i="46"/>
  <c r="AX173" i="46" s="1"/>
  <c r="DL173" i="46"/>
  <c r="AW173" i="46" s="1"/>
  <c r="DK173" i="46"/>
  <c r="DJ173" i="46"/>
  <c r="DI173" i="46"/>
  <c r="AT173" i="46" s="1"/>
  <c r="DH173" i="46"/>
  <c r="DG173" i="46"/>
  <c r="AR173" i="46" s="1"/>
  <c r="DF173" i="46"/>
  <c r="AQ173" i="46" s="1"/>
  <c r="DE173" i="46"/>
  <c r="AP173" i="46" s="1"/>
  <c r="DD173" i="46"/>
  <c r="AO173" i="46" s="1"/>
  <c r="DC173" i="46"/>
  <c r="DB173" i="46"/>
  <c r="DA173" i="46"/>
  <c r="AL173" i="46" s="1"/>
  <c r="CZ173" i="46"/>
  <c r="CY173" i="46"/>
  <c r="CX173" i="46"/>
  <c r="AI173" i="46" s="1"/>
  <c r="CW173" i="46"/>
  <c r="AH173" i="46" s="1"/>
  <c r="CV173" i="46"/>
  <c r="AG173" i="46" s="1"/>
  <c r="CU173" i="46"/>
  <c r="AF173" i="46" s="1"/>
  <c r="CT173" i="46"/>
  <c r="CS173" i="46"/>
  <c r="CR173" i="46"/>
  <c r="CQ173" i="46"/>
  <c r="CP173" i="46"/>
  <c r="AA173" i="46" s="1"/>
  <c r="CO173" i="46"/>
  <c r="Z173" i="46" s="1"/>
  <c r="CN173" i="46"/>
  <c r="Y173" i="46" s="1"/>
  <c r="CM173" i="46"/>
  <c r="X173" i="46" s="1"/>
  <c r="CL173" i="46"/>
  <c r="CK173" i="46"/>
  <c r="CJ173" i="46"/>
  <c r="CI173" i="46"/>
  <c r="CH173" i="46"/>
  <c r="CG173" i="46"/>
  <c r="R173" i="46" s="1"/>
  <c r="CF173" i="46"/>
  <c r="Q173" i="46" s="1"/>
  <c r="CE173" i="46"/>
  <c r="CD173" i="46"/>
  <c r="CC173" i="46"/>
  <c r="N173" i="46" s="1"/>
  <c r="CB173" i="46"/>
  <c r="CA173" i="46"/>
  <c r="L173" i="46" s="1"/>
  <c r="BZ173" i="46"/>
  <c r="K173" i="46" s="1"/>
  <c r="BY173" i="46"/>
  <c r="J173" i="46" s="1"/>
  <c r="BX173" i="46"/>
  <c r="BW173" i="46"/>
  <c r="H173" i="46" s="1"/>
  <c r="BV173" i="46"/>
  <c r="BU173" i="46"/>
  <c r="F173" i="46" s="1"/>
  <c r="BT173" i="46"/>
  <c r="E173" i="46" s="1"/>
  <c r="BS173" i="46"/>
  <c r="D173" i="46" s="1"/>
  <c r="B173" i="46"/>
  <c r="B173" i="44" s="1"/>
  <c r="A173" i="46"/>
  <c r="A173" i="44" s="1"/>
  <c r="EF172" i="46"/>
  <c r="BQ172" i="46" s="1"/>
  <c r="EE172" i="46"/>
  <c r="BP172" i="46" s="1"/>
  <c r="ED172" i="46"/>
  <c r="EC172" i="46"/>
  <c r="EB172" i="46"/>
  <c r="EA172" i="46"/>
  <c r="BL172" i="46" s="1"/>
  <c r="DZ172" i="46"/>
  <c r="BK172" i="46" s="1"/>
  <c r="DY172" i="46"/>
  <c r="BJ172" i="46" s="1"/>
  <c r="DX172" i="46"/>
  <c r="BI172" i="46" s="1"/>
  <c r="DW172" i="46"/>
  <c r="DV172" i="46"/>
  <c r="DU172" i="46"/>
  <c r="BF172" i="46" s="1"/>
  <c r="DT172" i="46"/>
  <c r="DS172" i="46"/>
  <c r="DR172" i="46"/>
  <c r="BC172" i="46" s="1"/>
  <c r="DQ172" i="46"/>
  <c r="BB172" i="46" s="1"/>
  <c r="DP172" i="46"/>
  <c r="BA172" i="46" s="1"/>
  <c r="DO172" i="46"/>
  <c r="DN172" i="46"/>
  <c r="DM172" i="46"/>
  <c r="AX172" i="46" s="1"/>
  <c r="DL172" i="46"/>
  <c r="DK172" i="46"/>
  <c r="AV172" i="46" s="1"/>
  <c r="DJ172" i="46"/>
  <c r="DI172" i="46"/>
  <c r="AT172" i="46" s="1"/>
  <c r="DH172" i="46"/>
  <c r="DG172" i="46"/>
  <c r="AR172" i="46" s="1"/>
  <c r="DF172" i="46"/>
  <c r="DE172" i="46"/>
  <c r="AP172" i="46" s="1"/>
  <c r="DD172" i="46"/>
  <c r="DC172" i="46"/>
  <c r="AN172" i="46" s="1"/>
  <c r="DB172" i="46"/>
  <c r="AM172" i="46" s="1"/>
  <c r="DA172" i="46"/>
  <c r="AL172" i="46" s="1"/>
  <c r="CZ172" i="46"/>
  <c r="AK172" i="46" s="1"/>
  <c r="CY172" i="46"/>
  <c r="CX172" i="46"/>
  <c r="CW172" i="46"/>
  <c r="CV172" i="46"/>
  <c r="CU172" i="46"/>
  <c r="CT172" i="46"/>
  <c r="CS172" i="46"/>
  <c r="AD172" i="46" s="1"/>
  <c r="CR172" i="46"/>
  <c r="AC172" i="46" s="1"/>
  <c r="CQ172" i="46"/>
  <c r="CP172" i="46"/>
  <c r="CO172" i="46"/>
  <c r="Z172" i="46" s="1"/>
  <c r="CN172" i="46"/>
  <c r="CM172" i="46"/>
  <c r="X172" i="46" s="1"/>
  <c r="CL172" i="46"/>
  <c r="W172" i="46" s="1"/>
  <c r="CK172" i="46"/>
  <c r="V172" i="46" s="1"/>
  <c r="CJ172" i="46"/>
  <c r="U172" i="46" s="1"/>
  <c r="CI172" i="46"/>
  <c r="T172" i="46" s="1"/>
  <c r="CH172" i="46"/>
  <c r="CG172" i="46"/>
  <c r="R172" i="46" s="1"/>
  <c r="CF172" i="46"/>
  <c r="CE172" i="46"/>
  <c r="P172" i="46" s="1"/>
  <c r="CD172" i="46"/>
  <c r="O172" i="46" s="1"/>
  <c r="CC172" i="46"/>
  <c r="N172" i="46" s="1"/>
  <c r="CB172" i="46"/>
  <c r="M172" i="46" s="1"/>
  <c r="CA172" i="46"/>
  <c r="L172" i="46" s="1"/>
  <c r="BZ172" i="46"/>
  <c r="BY172" i="46"/>
  <c r="J172" i="46" s="1"/>
  <c r="BX172" i="46"/>
  <c r="BW172" i="46"/>
  <c r="H172" i="46" s="1"/>
  <c r="BV172" i="46"/>
  <c r="BU172" i="46"/>
  <c r="F172" i="46" s="1"/>
  <c r="BT172" i="46"/>
  <c r="E172" i="46" s="1"/>
  <c r="BS172" i="46"/>
  <c r="B172" i="46"/>
  <c r="B172" i="44" s="1"/>
  <c r="A172" i="46"/>
  <c r="C172" i="46" s="1"/>
  <c r="C172" i="44" s="1"/>
  <c r="EF171" i="46"/>
  <c r="EE171" i="46"/>
  <c r="ED171" i="46"/>
  <c r="BO171" i="44" s="1"/>
  <c r="EC171" i="46"/>
  <c r="BN171" i="46" s="1"/>
  <c r="EB171" i="46"/>
  <c r="BM171" i="46" s="1"/>
  <c r="EA171" i="46"/>
  <c r="BL171" i="46" s="1"/>
  <c r="DZ171" i="46"/>
  <c r="DY171" i="46"/>
  <c r="BJ171" i="46" s="1"/>
  <c r="DX171" i="46"/>
  <c r="DW171" i="46"/>
  <c r="DV171" i="46"/>
  <c r="BG171" i="46" s="1"/>
  <c r="DU171" i="46"/>
  <c r="BF171" i="46" s="1"/>
  <c r="DT171" i="46"/>
  <c r="BE171" i="46" s="1"/>
  <c r="DS171" i="46"/>
  <c r="BD171" i="46" s="1"/>
  <c r="DR171" i="46"/>
  <c r="DQ171" i="46"/>
  <c r="DP171" i="46"/>
  <c r="DO171" i="46"/>
  <c r="DN171" i="46"/>
  <c r="AY171" i="46" s="1"/>
  <c r="DM171" i="46"/>
  <c r="AX171" i="46" s="1"/>
  <c r="DL171" i="46"/>
  <c r="AW171" i="46" s="1"/>
  <c r="DK171" i="46"/>
  <c r="AV171" i="46" s="1"/>
  <c r="DJ171" i="46"/>
  <c r="AU171" i="46" s="1"/>
  <c r="DI171" i="46"/>
  <c r="AT171" i="46" s="1"/>
  <c r="DH171" i="46"/>
  <c r="DG171" i="46"/>
  <c r="DF171" i="46"/>
  <c r="AQ171" i="46" s="1"/>
  <c r="DE171" i="46"/>
  <c r="AP171" i="46" s="1"/>
  <c r="DD171" i="46"/>
  <c r="AO171" i="46" s="1"/>
  <c r="DC171" i="46"/>
  <c r="AN171" i="46" s="1"/>
  <c r="DB171" i="46"/>
  <c r="DA171" i="46"/>
  <c r="CZ171" i="46"/>
  <c r="CY171" i="46"/>
  <c r="CX171" i="46"/>
  <c r="AI171" i="46" s="1"/>
  <c r="CW171" i="46"/>
  <c r="AH171" i="46" s="1"/>
  <c r="CV171" i="46"/>
  <c r="CU171" i="46"/>
  <c r="AF171" i="46" s="1"/>
  <c r="CT171" i="46"/>
  <c r="CS171" i="46"/>
  <c r="AD171" i="46" s="1"/>
  <c r="CR171" i="46"/>
  <c r="CQ171" i="46"/>
  <c r="CP171" i="46"/>
  <c r="AA171" i="46" s="1"/>
  <c r="CO171" i="46"/>
  <c r="Z171" i="46" s="1"/>
  <c r="CN171" i="46"/>
  <c r="Y171" i="46" s="1"/>
  <c r="CM171" i="46"/>
  <c r="X171" i="46" s="1"/>
  <c r="CL171" i="46"/>
  <c r="CK171" i="46"/>
  <c r="V171" i="46" s="1"/>
  <c r="CJ171" i="46"/>
  <c r="CI171" i="46"/>
  <c r="CH171" i="46"/>
  <c r="S171" i="46" s="1"/>
  <c r="CG171" i="46"/>
  <c r="R171" i="46" s="1"/>
  <c r="CF171" i="46"/>
  <c r="CE171" i="46"/>
  <c r="P171" i="46" s="1"/>
  <c r="CD171" i="46"/>
  <c r="CC171" i="46"/>
  <c r="N171" i="46" s="1"/>
  <c r="CB171" i="46"/>
  <c r="CA171" i="46"/>
  <c r="BZ171" i="46"/>
  <c r="K171" i="46" s="1"/>
  <c r="BY171" i="46"/>
  <c r="J171" i="46" s="1"/>
  <c r="BX171" i="46"/>
  <c r="BW171" i="46"/>
  <c r="H171" i="46" s="1"/>
  <c r="BV171" i="46"/>
  <c r="BU171" i="46"/>
  <c r="F171" i="46" s="1"/>
  <c r="BT171" i="46"/>
  <c r="BS171" i="46"/>
  <c r="BO171" i="46"/>
  <c r="B171" i="46"/>
  <c r="B171" i="44" s="1"/>
  <c r="A171" i="46"/>
  <c r="C171" i="46" s="1"/>
  <c r="C171" i="44" s="1"/>
  <c r="EF170" i="46"/>
  <c r="EE170" i="46"/>
  <c r="BP170" i="46" s="1"/>
  <c r="ED170" i="46"/>
  <c r="EC170" i="46"/>
  <c r="BN170" i="46" s="1"/>
  <c r="EB170" i="46"/>
  <c r="BM170" i="46" s="1"/>
  <c r="EA170" i="46"/>
  <c r="BL170" i="46" s="1"/>
  <c r="DZ170" i="46"/>
  <c r="BK170" i="46" s="1"/>
  <c r="DY170" i="46"/>
  <c r="BJ170" i="46" s="1"/>
  <c r="DX170" i="46"/>
  <c r="BI170" i="46" s="1"/>
  <c r="DW170" i="46"/>
  <c r="BH170" i="46" s="1"/>
  <c r="DV170" i="46"/>
  <c r="BG170" i="46" s="1"/>
  <c r="DU170" i="46"/>
  <c r="DT170" i="46"/>
  <c r="BE170" i="46" s="1"/>
  <c r="DS170" i="46"/>
  <c r="DR170" i="46"/>
  <c r="BC170" i="46" s="1"/>
  <c r="DQ170" i="46"/>
  <c r="BB170" i="46" s="1"/>
  <c r="DP170" i="46"/>
  <c r="BA170" i="46" s="1"/>
  <c r="DO170" i="46"/>
  <c r="AZ170" i="46" s="1"/>
  <c r="DN170" i="46"/>
  <c r="DM170" i="46"/>
  <c r="AX170" i="46" s="1"/>
  <c r="DL170" i="46"/>
  <c r="DK170" i="46"/>
  <c r="AV170" i="46" s="1"/>
  <c r="DJ170" i="46"/>
  <c r="AU170" i="46" s="1"/>
  <c r="DI170" i="46"/>
  <c r="AT170" i="46" s="1"/>
  <c r="DH170" i="46"/>
  <c r="DG170" i="46"/>
  <c r="AR170" i="46" s="1"/>
  <c r="DF170" i="46"/>
  <c r="AQ170" i="46" s="1"/>
  <c r="DE170" i="46"/>
  <c r="AP170" i="46" s="1"/>
  <c r="DD170" i="46"/>
  <c r="DC170" i="46"/>
  <c r="AN170" i="46" s="1"/>
  <c r="DB170" i="46"/>
  <c r="AM170" i="46" s="1"/>
  <c r="DA170" i="46"/>
  <c r="AL170" i="46" s="1"/>
  <c r="CZ170" i="46"/>
  <c r="CY170" i="46"/>
  <c r="AJ170" i="46" s="1"/>
  <c r="CX170" i="46"/>
  <c r="AI170" i="46" s="1"/>
  <c r="CW170" i="46"/>
  <c r="CV170" i="46"/>
  <c r="AG170" i="46" s="1"/>
  <c r="CU170" i="46"/>
  <c r="AF170" i="46" s="1"/>
  <c r="CT170" i="46"/>
  <c r="AE170" i="46" s="1"/>
  <c r="CS170" i="46"/>
  <c r="AD170" i="46" s="1"/>
  <c r="CR170" i="46"/>
  <c r="AC170" i="46" s="1"/>
  <c r="CQ170" i="46"/>
  <c r="AB170" i="46" s="1"/>
  <c r="CP170" i="46"/>
  <c r="CO170" i="46"/>
  <c r="CN170" i="46"/>
  <c r="CM170" i="46"/>
  <c r="X170" i="46" s="1"/>
  <c r="CL170" i="46"/>
  <c r="W170" i="46" s="1"/>
  <c r="CK170" i="46"/>
  <c r="V170" i="46" s="1"/>
  <c r="CJ170" i="46"/>
  <c r="CI170" i="46"/>
  <c r="T170" i="46" s="1"/>
  <c r="CH170" i="46"/>
  <c r="S170" i="46" s="1"/>
  <c r="CG170" i="46"/>
  <c r="R170" i="46" s="1"/>
  <c r="CF170" i="46"/>
  <c r="Q170" i="46" s="1"/>
  <c r="CE170" i="46"/>
  <c r="P170" i="46" s="1"/>
  <c r="CD170" i="46"/>
  <c r="CC170" i="46"/>
  <c r="CB170" i="46"/>
  <c r="M170" i="46" s="1"/>
  <c r="CA170" i="46"/>
  <c r="L170" i="46" s="1"/>
  <c r="BZ170" i="46"/>
  <c r="K170" i="44" s="1"/>
  <c r="BY170" i="46"/>
  <c r="BX170" i="46"/>
  <c r="I170" i="46" s="1"/>
  <c r="BW170" i="46"/>
  <c r="BV170" i="46"/>
  <c r="BU170" i="46"/>
  <c r="F170" i="46" s="1"/>
  <c r="BT170" i="46"/>
  <c r="E170" i="46" s="1"/>
  <c r="BS170" i="46"/>
  <c r="D170" i="46" s="1"/>
  <c r="B170" i="46"/>
  <c r="B170" i="44" s="1"/>
  <c r="A170" i="46"/>
  <c r="A170" i="44" s="1"/>
  <c r="EF169" i="46"/>
  <c r="BQ169" i="46" s="1"/>
  <c r="EE169" i="46"/>
  <c r="ED169" i="46"/>
  <c r="EC169" i="46"/>
  <c r="BN169" i="46" s="1"/>
  <c r="EB169" i="46"/>
  <c r="EA169" i="46"/>
  <c r="BL169" i="46" s="1"/>
  <c r="DZ169" i="46"/>
  <c r="DY169" i="46"/>
  <c r="BJ169" i="46" s="1"/>
  <c r="DX169" i="46"/>
  <c r="BI169" i="46" s="1"/>
  <c r="DW169" i="46"/>
  <c r="DV169" i="46"/>
  <c r="DU169" i="46"/>
  <c r="BF169" i="46" s="1"/>
  <c r="DT169" i="46"/>
  <c r="DS169" i="46"/>
  <c r="DR169" i="46"/>
  <c r="BC169" i="46" s="1"/>
  <c r="DQ169" i="46"/>
  <c r="DP169" i="46"/>
  <c r="BA169" i="46" s="1"/>
  <c r="DO169" i="46"/>
  <c r="DN169" i="46"/>
  <c r="AY169" i="46" s="1"/>
  <c r="DM169" i="46"/>
  <c r="DL169" i="46"/>
  <c r="DK169" i="46"/>
  <c r="AV169" i="46" s="1"/>
  <c r="DJ169" i="46"/>
  <c r="DI169" i="46"/>
  <c r="DH169" i="46"/>
  <c r="AS169" i="46" s="1"/>
  <c r="DG169" i="46"/>
  <c r="DF169" i="46"/>
  <c r="AQ169" i="46" s="1"/>
  <c r="DE169" i="46"/>
  <c r="AP169" i="46" s="1"/>
  <c r="DD169" i="46"/>
  <c r="DC169" i="46"/>
  <c r="DB169" i="46"/>
  <c r="DA169" i="46"/>
  <c r="AL169" i="46" s="1"/>
  <c r="CZ169" i="46"/>
  <c r="AK169" i="46" s="1"/>
  <c r="CY169" i="46"/>
  <c r="CX169" i="46"/>
  <c r="AI169" i="46" s="1"/>
  <c r="CW169" i="46"/>
  <c r="AH169" i="46" s="1"/>
  <c r="CV169" i="46"/>
  <c r="CU169" i="46"/>
  <c r="AF169" i="46" s="1"/>
  <c r="CT169" i="46"/>
  <c r="AE169" i="46" s="1"/>
  <c r="CS169" i="46"/>
  <c r="AD169" i="46" s="1"/>
  <c r="CR169" i="46"/>
  <c r="AC169" i="46" s="1"/>
  <c r="CQ169" i="46"/>
  <c r="CP169" i="46"/>
  <c r="AA169" i="46" s="1"/>
  <c r="CO169" i="46"/>
  <c r="Z169" i="46" s="1"/>
  <c r="CN169" i="46"/>
  <c r="CM169" i="46"/>
  <c r="CL169" i="46"/>
  <c r="CK169" i="46"/>
  <c r="CJ169" i="46"/>
  <c r="U169" i="46" s="1"/>
  <c r="CI169" i="46"/>
  <c r="CH169" i="46"/>
  <c r="CG169" i="46"/>
  <c r="CF169" i="46"/>
  <c r="CE169" i="46"/>
  <c r="P169" i="46" s="1"/>
  <c r="CD169" i="46"/>
  <c r="CC169" i="46"/>
  <c r="CB169" i="46"/>
  <c r="M169" i="46" s="1"/>
  <c r="CA169" i="46"/>
  <c r="BZ169" i="46"/>
  <c r="K169" i="46" s="1"/>
  <c r="BY169" i="46"/>
  <c r="J169" i="46" s="1"/>
  <c r="BX169" i="46"/>
  <c r="BW169" i="46"/>
  <c r="H169" i="46" s="1"/>
  <c r="BV169" i="46"/>
  <c r="G169" i="46" s="1"/>
  <c r="BU169" i="46"/>
  <c r="F169" i="46" s="1"/>
  <c r="BT169" i="46"/>
  <c r="E169" i="46" s="1"/>
  <c r="BS169" i="46"/>
  <c r="B169" i="46"/>
  <c r="B169" i="44" s="1"/>
  <c r="A169" i="46"/>
  <c r="C169" i="46" s="1"/>
  <c r="C169" i="44" s="1"/>
  <c r="EF168" i="46"/>
  <c r="BQ168" i="46" s="1"/>
  <c r="EE168" i="46"/>
  <c r="ED168" i="46"/>
  <c r="EC168" i="46"/>
  <c r="EB168" i="46"/>
  <c r="EA168" i="46"/>
  <c r="DZ168" i="46"/>
  <c r="BK168" i="46" s="1"/>
  <c r="DY168" i="46"/>
  <c r="BJ168" i="46" s="1"/>
  <c r="DX168" i="46"/>
  <c r="DW168" i="46"/>
  <c r="BH168" i="46" s="1"/>
  <c r="DV168" i="46"/>
  <c r="DU168" i="46"/>
  <c r="DT168" i="46"/>
  <c r="BE168" i="46" s="1"/>
  <c r="DS168" i="46"/>
  <c r="DR168" i="46"/>
  <c r="BC168" i="46" s="1"/>
  <c r="DQ168" i="46"/>
  <c r="BB168" i="46" s="1"/>
  <c r="DP168" i="46"/>
  <c r="BA168" i="46" s="1"/>
  <c r="DO168" i="46"/>
  <c r="AZ168" i="46" s="1"/>
  <c r="DN168" i="46"/>
  <c r="DM168" i="46"/>
  <c r="AX168" i="46" s="1"/>
  <c r="DL168" i="46"/>
  <c r="AW168" i="46" s="1"/>
  <c r="DK168" i="46"/>
  <c r="DJ168" i="46"/>
  <c r="AU168" i="46" s="1"/>
  <c r="DI168" i="46"/>
  <c r="DH168" i="46"/>
  <c r="AS168" i="46" s="1"/>
  <c r="DG168" i="46"/>
  <c r="AR168" i="46" s="1"/>
  <c r="DF168" i="46"/>
  <c r="DE168" i="46"/>
  <c r="DD168" i="46"/>
  <c r="DC168" i="46"/>
  <c r="DB168" i="46"/>
  <c r="AM168" i="46" s="1"/>
  <c r="DA168" i="46"/>
  <c r="AL168" i="46" s="1"/>
  <c r="CZ168" i="46"/>
  <c r="CY168" i="46"/>
  <c r="AJ168" i="46" s="1"/>
  <c r="CX168" i="46"/>
  <c r="CW168" i="46"/>
  <c r="CV168" i="46"/>
  <c r="AG168" i="46" s="1"/>
  <c r="CU168" i="46"/>
  <c r="CT168" i="46"/>
  <c r="AE168" i="46" s="1"/>
  <c r="CS168" i="46"/>
  <c r="AD168" i="46" s="1"/>
  <c r="CR168" i="46"/>
  <c r="CQ168" i="46"/>
  <c r="AB168" i="46" s="1"/>
  <c r="CP168" i="46"/>
  <c r="CO168" i="46"/>
  <c r="Z168" i="46" s="1"/>
  <c r="CN168" i="46"/>
  <c r="Y168" i="46" s="1"/>
  <c r="CM168" i="46"/>
  <c r="CL168" i="46"/>
  <c r="W168" i="46" s="1"/>
  <c r="CK168" i="46"/>
  <c r="V168" i="46" s="1"/>
  <c r="CJ168" i="46"/>
  <c r="CI168" i="46"/>
  <c r="T168" i="46" s="1"/>
  <c r="CH168" i="46"/>
  <c r="CG168" i="46"/>
  <c r="CF168" i="46"/>
  <c r="CE168" i="46"/>
  <c r="CD168" i="46"/>
  <c r="O168" i="46" s="1"/>
  <c r="CC168" i="46"/>
  <c r="N168" i="46" s="1"/>
  <c r="CB168" i="46"/>
  <c r="CA168" i="46"/>
  <c r="L168" i="46" s="1"/>
  <c r="BZ168" i="46"/>
  <c r="BY168" i="46"/>
  <c r="J168" i="46" s="1"/>
  <c r="BX168" i="46"/>
  <c r="I168" i="46" s="1"/>
  <c r="BW168" i="46"/>
  <c r="BV168" i="46"/>
  <c r="G168" i="46" s="1"/>
  <c r="BU168" i="46"/>
  <c r="F168" i="46" s="1"/>
  <c r="BT168" i="46"/>
  <c r="E168" i="46" s="1"/>
  <c r="BS168" i="46"/>
  <c r="D168" i="46" s="1"/>
  <c r="B168" i="46"/>
  <c r="B168" i="44" s="1"/>
  <c r="A168" i="46"/>
  <c r="A168" i="44" s="1"/>
  <c r="EF167" i="46"/>
  <c r="BQ167" i="46" s="1"/>
  <c r="EE167" i="46"/>
  <c r="ED167" i="46"/>
  <c r="BO167" i="44" s="1"/>
  <c r="EC167" i="46"/>
  <c r="BN167" i="44" s="1"/>
  <c r="EB167" i="46"/>
  <c r="EA167" i="46"/>
  <c r="BL167" i="46" s="1"/>
  <c r="DZ167" i="46"/>
  <c r="DY167" i="46"/>
  <c r="BJ167" i="46" s="1"/>
  <c r="DX167" i="46"/>
  <c r="BI167" i="46" s="1"/>
  <c r="DW167" i="46"/>
  <c r="DV167" i="46"/>
  <c r="BG167" i="46" s="1"/>
  <c r="DU167" i="46"/>
  <c r="DT167" i="46"/>
  <c r="DS167" i="46"/>
  <c r="DR167" i="46"/>
  <c r="DQ167" i="46"/>
  <c r="DP167" i="46"/>
  <c r="BA167" i="46" s="1"/>
  <c r="DO167" i="46"/>
  <c r="DN167" i="46"/>
  <c r="AY167" i="46" s="1"/>
  <c r="DM167" i="46"/>
  <c r="DL167" i="46"/>
  <c r="AW167" i="46" s="1"/>
  <c r="DK167" i="46"/>
  <c r="AV167" i="46" s="1"/>
  <c r="DJ167" i="46"/>
  <c r="DI167" i="46"/>
  <c r="DH167" i="46"/>
  <c r="AS167" i="46" s="1"/>
  <c r="DG167" i="46"/>
  <c r="DF167" i="46"/>
  <c r="AQ167" i="46" s="1"/>
  <c r="DE167" i="46"/>
  <c r="DD167" i="46"/>
  <c r="AO167" i="46" s="1"/>
  <c r="DC167" i="46"/>
  <c r="AN167" i="46" s="1"/>
  <c r="DB167" i="46"/>
  <c r="DA167" i="46"/>
  <c r="AL167" i="46" s="1"/>
  <c r="CZ167" i="46"/>
  <c r="AK167" i="46" s="1"/>
  <c r="CY167" i="46"/>
  <c r="CX167" i="46"/>
  <c r="AI167" i="46" s="1"/>
  <c r="CW167" i="46"/>
  <c r="CV167" i="46"/>
  <c r="AG167" i="46" s="1"/>
  <c r="CU167" i="46"/>
  <c r="CT167" i="46"/>
  <c r="CS167" i="46"/>
  <c r="CR167" i="46"/>
  <c r="AC167" i="46" s="1"/>
  <c r="CQ167" i="46"/>
  <c r="CP167" i="46"/>
  <c r="CO167" i="46"/>
  <c r="CN167" i="46"/>
  <c r="CM167" i="46"/>
  <c r="X167" i="46" s="1"/>
  <c r="CL167" i="46"/>
  <c r="W167" i="46" s="1"/>
  <c r="CK167" i="46"/>
  <c r="V167" i="46" s="1"/>
  <c r="CJ167" i="46"/>
  <c r="U167" i="46" s="1"/>
  <c r="CI167" i="46"/>
  <c r="CH167" i="46"/>
  <c r="S167" i="46" s="1"/>
  <c r="CG167" i="46"/>
  <c r="R167" i="46" s="1"/>
  <c r="CF167" i="46"/>
  <c r="CE167" i="46"/>
  <c r="CD167" i="46"/>
  <c r="CC167" i="46"/>
  <c r="N167" i="46" s="1"/>
  <c r="CB167" i="46"/>
  <c r="M167" i="46" s="1"/>
  <c r="CA167" i="46"/>
  <c r="BZ167" i="46"/>
  <c r="K167" i="46" s="1"/>
  <c r="BY167" i="46"/>
  <c r="BX167" i="46"/>
  <c r="I167" i="46" s="1"/>
  <c r="BW167" i="46"/>
  <c r="H167" i="46" s="1"/>
  <c r="BV167" i="46"/>
  <c r="G167" i="46" s="1"/>
  <c r="BU167" i="46"/>
  <c r="BT167" i="46"/>
  <c r="E167" i="46" s="1"/>
  <c r="BS167" i="46"/>
  <c r="BO167" i="46"/>
  <c r="BN167" i="46"/>
  <c r="B167" i="46"/>
  <c r="B167" i="44" s="1"/>
  <c r="A167" i="46"/>
  <c r="A167" i="44" s="1"/>
  <c r="EF166" i="46"/>
  <c r="EE166" i="46"/>
  <c r="BP166" i="46" s="1"/>
  <c r="ED166" i="46"/>
  <c r="BO166" i="46" s="1"/>
  <c r="EC166" i="46"/>
  <c r="EB166" i="46"/>
  <c r="BM166" i="46" s="1"/>
  <c r="EA166" i="46"/>
  <c r="DZ166" i="46"/>
  <c r="DY166" i="46"/>
  <c r="DX166" i="46"/>
  <c r="DW166" i="46"/>
  <c r="DV166" i="46"/>
  <c r="BG166" i="46" s="1"/>
  <c r="DU166" i="46"/>
  <c r="DT166" i="46"/>
  <c r="BE166" i="46" s="1"/>
  <c r="DS166" i="46"/>
  <c r="DR166" i="46"/>
  <c r="BC166" i="46" s="1"/>
  <c r="DQ166" i="46"/>
  <c r="BB166" i="46" s="1"/>
  <c r="DP166" i="46"/>
  <c r="DO166" i="46"/>
  <c r="DN166" i="46"/>
  <c r="AY166" i="46" s="1"/>
  <c r="DM166" i="46"/>
  <c r="DL166" i="46"/>
  <c r="AW166" i="46" s="1"/>
  <c r="DK166" i="46"/>
  <c r="DJ166" i="46"/>
  <c r="DI166" i="46"/>
  <c r="AT166" i="46" s="1"/>
  <c r="DH166" i="46"/>
  <c r="DG166" i="46"/>
  <c r="AR166" i="46" s="1"/>
  <c r="DF166" i="46"/>
  <c r="AQ166" i="46" s="1"/>
  <c r="DE166" i="46"/>
  <c r="DD166" i="46"/>
  <c r="AO166" i="46" s="1"/>
  <c r="DC166" i="46"/>
  <c r="DB166" i="46"/>
  <c r="DA166" i="46"/>
  <c r="AL166" i="46" s="1"/>
  <c r="CZ166" i="46"/>
  <c r="AK166" i="46" s="1"/>
  <c r="CY166" i="46"/>
  <c r="AJ166" i="46" s="1"/>
  <c r="CX166" i="46"/>
  <c r="AI166" i="46" s="1"/>
  <c r="CW166" i="46"/>
  <c r="CV166" i="46"/>
  <c r="CU166" i="46"/>
  <c r="CT166" i="46"/>
  <c r="AE166" i="46" s="1"/>
  <c r="CS166" i="46"/>
  <c r="CR166" i="46"/>
  <c r="AC166" i="46" s="1"/>
  <c r="CQ166" i="46"/>
  <c r="CP166" i="46"/>
  <c r="AA166" i="46" s="1"/>
  <c r="CO166" i="46"/>
  <c r="CN166" i="46"/>
  <c r="CM166" i="46"/>
  <c r="CL166" i="46"/>
  <c r="W166" i="46" s="1"/>
  <c r="CK166" i="46"/>
  <c r="V166" i="46" s="1"/>
  <c r="CJ166" i="46"/>
  <c r="CI166" i="46"/>
  <c r="CH166" i="46"/>
  <c r="S166" i="46" s="1"/>
  <c r="CG166" i="46"/>
  <c r="CF166" i="46"/>
  <c r="Q166" i="46" s="1"/>
  <c r="CE166" i="46"/>
  <c r="CD166" i="46"/>
  <c r="CC166" i="46"/>
  <c r="N166" i="46" s="1"/>
  <c r="CB166" i="46"/>
  <c r="M166" i="46" s="1"/>
  <c r="CA166" i="46"/>
  <c r="L166" i="46" s="1"/>
  <c r="BZ166" i="46"/>
  <c r="K166" i="46" s="1"/>
  <c r="BY166" i="46"/>
  <c r="BX166" i="46"/>
  <c r="BW166" i="46"/>
  <c r="BV166" i="46"/>
  <c r="BU166" i="46"/>
  <c r="BT166" i="46"/>
  <c r="E166" i="46" s="1"/>
  <c r="BS166" i="46"/>
  <c r="D166" i="46" s="1"/>
  <c r="B166" i="46"/>
  <c r="B166" i="44" s="1"/>
  <c r="A166" i="46"/>
  <c r="EF165" i="46"/>
  <c r="BQ165" i="46" s="1"/>
  <c r="EE165" i="46"/>
  <c r="BP165" i="46" s="1"/>
  <c r="ED165" i="46"/>
  <c r="BO165" i="44" s="1"/>
  <c r="EC165" i="46"/>
  <c r="EB165" i="46"/>
  <c r="EA165" i="46"/>
  <c r="DZ165" i="46"/>
  <c r="BK165" i="46" s="1"/>
  <c r="DY165" i="46"/>
  <c r="DX165" i="46"/>
  <c r="BI165" i="46" s="1"/>
  <c r="DW165" i="46"/>
  <c r="BH165" i="46" s="1"/>
  <c r="DV165" i="46"/>
  <c r="DU165" i="46"/>
  <c r="BF165" i="46" s="1"/>
  <c r="DT165" i="46"/>
  <c r="DS165" i="46"/>
  <c r="BD165" i="46" s="1"/>
  <c r="DR165" i="46"/>
  <c r="DQ165" i="46"/>
  <c r="DP165" i="46"/>
  <c r="BA165" i="46" s="1"/>
  <c r="DO165" i="46"/>
  <c r="DN165" i="46"/>
  <c r="DM165" i="46"/>
  <c r="AX165" i="46" s="1"/>
  <c r="DL165" i="46"/>
  <c r="AW165" i="46" s="1"/>
  <c r="DK165" i="46"/>
  <c r="AV165" i="46" s="1"/>
  <c r="DJ165" i="46"/>
  <c r="AU165" i="46" s="1"/>
  <c r="DI165" i="46"/>
  <c r="DH165" i="46"/>
  <c r="AS165" i="46" s="1"/>
  <c r="DG165" i="46"/>
  <c r="DF165" i="46"/>
  <c r="AQ165" i="46" s="1"/>
  <c r="DE165" i="46"/>
  <c r="DD165" i="46"/>
  <c r="AO165" i="46" s="1"/>
  <c r="DC165" i="46"/>
  <c r="AN165" i="46" s="1"/>
  <c r="DB165" i="46"/>
  <c r="AM165" i="46" s="1"/>
  <c r="DA165" i="46"/>
  <c r="CZ165" i="46"/>
  <c r="AK165" i="46" s="1"/>
  <c r="CY165" i="46"/>
  <c r="AJ165" i="46" s="1"/>
  <c r="CX165" i="46"/>
  <c r="AI165" i="46" s="1"/>
  <c r="CW165" i="46"/>
  <c r="CV165" i="46"/>
  <c r="CU165" i="46"/>
  <c r="AF165" i="46" s="1"/>
  <c r="CT165" i="46"/>
  <c r="AE165" i="46" s="1"/>
  <c r="CS165" i="46"/>
  <c r="CR165" i="46"/>
  <c r="AC165" i="46" s="1"/>
  <c r="CQ165" i="46"/>
  <c r="AB165" i="46" s="1"/>
  <c r="CP165" i="46"/>
  <c r="AA165" i="46" s="1"/>
  <c r="CO165" i="46"/>
  <c r="CN165" i="46"/>
  <c r="CM165" i="46"/>
  <c r="X165" i="46" s="1"/>
  <c r="CL165" i="46"/>
  <c r="CK165" i="46"/>
  <c r="CJ165" i="46"/>
  <c r="CI165" i="46"/>
  <c r="T165" i="46" s="1"/>
  <c r="CH165" i="46"/>
  <c r="CG165" i="46"/>
  <c r="R165" i="46" s="1"/>
  <c r="CF165" i="46"/>
  <c r="CE165" i="46"/>
  <c r="CD165" i="46"/>
  <c r="O165" i="46" s="1"/>
  <c r="CC165" i="46"/>
  <c r="CB165" i="46"/>
  <c r="M165" i="46" s="1"/>
  <c r="CA165" i="46"/>
  <c r="L165" i="46" s="1"/>
  <c r="BZ165" i="46"/>
  <c r="BY165" i="46"/>
  <c r="BX165" i="46"/>
  <c r="I165" i="46" s="1"/>
  <c r="BW165" i="46"/>
  <c r="BV165" i="46"/>
  <c r="G165" i="46" s="1"/>
  <c r="BU165" i="46"/>
  <c r="BT165" i="46"/>
  <c r="E165" i="46" s="1"/>
  <c r="BS165" i="46"/>
  <c r="BO165" i="46"/>
  <c r="B165" i="46"/>
  <c r="B165" i="44" s="1"/>
  <c r="A165" i="46"/>
  <c r="EF164" i="46"/>
  <c r="BQ164" i="46" s="1"/>
  <c r="EE164" i="46"/>
  <c r="BP164" i="46" s="1"/>
  <c r="ED164" i="46"/>
  <c r="EC164" i="46"/>
  <c r="EB164" i="46"/>
  <c r="EA164" i="46"/>
  <c r="DZ164" i="46"/>
  <c r="DY164" i="46"/>
  <c r="DX164" i="46"/>
  <c r="BI164" i="46" s="1"/>
  <c r="DW164" i="46"/>
  <c r="BH164" i="46" s="1"/>
  <c r="DV164" i="46"/>
  <c r="DU164" i="46"/>
  <c r="BF164" i="46" s="1"/>
  <c r="DT164" i="46"/>
  <c r="DS164" i="46"/>
  <c r="BD164" i="46" s="1"/>
  <c r="DR164" i="46"/>
  <c r="DQ164" i="46"/>
  <c r="DP164" i="46"/>
  <c r="DO164" i="46"/>
  <c r="AZ164" i="46" s="1"/>
  <c r="DN164" i="46"/>
  <c r="DM164" i="46"/>
  <c r="DL164" i="46"/>
  <c r="DK164" i="46"/>
  <c r="DJ164" i="46"/>
  <c r="DI164" i="46"/>
  <c r="DH164" i="46"/>
  <c r="DG164" i="46"/>
  <c r="DF164" i="46"/>
  <c r="DE164" i="46"/>
  <c r="AP164" i="46" s="1"/>
  <c r="DD164" i="46"/>
  <c r="DC164" i="46"/>
  <c r="AN164" i="46" s="1"/>
  <c r="DB164" i="46"/>
  <c r="DA164" i="46"/>
  <c r="CZ164" i="46"/>
  <c r="AK164" i="46" s="1"/>
  <c r="CY164" i="46"/>
  <c r="AJ164" i="46" s="1"/>
  <c r="CX164" i="46"/>
  <c r="CW164" i="46"/>
  <c r="AH164" i="46" s="1"/>
  <c r="CV164" i="46"/>
  <c r="CU164" i="46"/>
  <c r="CT164" i="46"/>
  <c r="AE164" i="46" s="1"/>
  <c r="CS164" i="46"/>
  <c r="CR164" i="46"/>
  <c r="CQ164" i="46"/>
  <c r="AB164" i="46" s="1"/>
  <c r="CP164" i="46"/>
  <c r="CO164" i="46"/>
  <c r="Z164" i="46" s="1"/>
  <c r="CN164" i="46"/>
  <c r="CM164" i="46"/>
  <c r="CL164" i="46"/>
  <c r="W164" i="46" s="1"/>
  <c r="CK164" i="46"/>
  <c r="CJ164" i="46"/>
  <c r="U164" i="46" s="1"/>
  <c r="CI164" i="46"/>
  <c r="T164" i="46" s="1"/>
  <c r="CH164" i="46"/>
  <c r="CG164" i="46"/>
  <c r="R164" i="46" s="1"/>
  <c r="CF164" i="46"/>
  <c r="CE164" i="46"/>
  <c r="CD164" i="46"/>
  <c r="O164" i="46" s="1"/>
  <c r="CC164" i="46"/>
  <c r="CB164" i="46"/>
  <c r="M164" i="46" s="1"/>
  <c r="CA164" i="46"/>
  <c r="BZ164" i="46"/>
  <c r="BY164" i="46"/>
  <c r="J164" i="46" s="1"/>
  <c r="BX164" i="46"/>
  <c r="BW164" i="46"/>
  <c r="H164" i="46" s="1"/>
  <c r="BV164" i="46"/>
  <c r="G164" i="46" s="1"/>
  <c r="BU164" i="46"/>
  <c r="F164" i="46" s="1"/>
  <c r="BT164" i="46"/>
  <c r="E164" i="46" s="1"/>
  <c r="BS164" i="46"/>
  <c r="D164" i="46" s="1"/>
  <c r="B164" i="46"/>
  <c r="B164" i="44" s="1"/>
  <c r="A164" i="46"/>
  <c r="A164" i="44" s="1"/>
  <c r="EF163" i="46"/>
  <c r="EE163" i="46"/>
  <c r="ED163" i="46"/>
  <c r="EC163" i="46"/>
  <c r="BN163" i="46" s="1"/>
  <c r="EB163" i="46"/>
  <c r="BM163" i="46" s="1"/>
  <c r="EA163" i="46"/>
  <c r="BL163" i="46" s="1"/>
  <c r="DZ163" i="46"/>
  <c r="DY163" i="46"/>
  <c r="BJ163" i="46" s="1"/>
  <c r="DX163" i="46"/>
  <c r="DW163" i="46"/>
  <c r="BH163" i="46" s="1"/>
  <c r="DV163" i="46"/>
  <c r="DU163" i="46"/>
  <c r="DT163" i="46"/>
  <c r="BE163" i="46" s="1"/>
  <c r="DS163" i="46"/>
  <c r="BD163" i="46" s="1"/>
  <c r="DR163" i="46"/>
  <c r="DQ163" i="46"/>
  <c r="BB163" i="46" s="1"/>
  <c r="DP163" i="46"/>
  <c r="DO163" i="46"/>
  <c r="AZ163" i="46" s="1"/>
  <c r="DN163" i="46"/>
  <c r="DM163" i="46"/>
  <c r="DL163" i="46"/>
  <c r="AW163" i="46" s="1"/>
  <c r="DK163" i="46"/>
  <c r="AV163" i="46" s="1"/>
  <c r="DJ163" i="46"/>
  <c r="DI163" i="46"/>
  <c r="AT163" i="46" s="1"/>
  <c r="DH163" i="46"/>
  <c r="DG163" i="46"/>
  <c r="DF163" i="46"/>
  <c r="AQ163" i="46" s="1"/>
  <c r="DE163" i="46"/>
  <c r="AP163" i="46" s="1"/>
  <c r="DD163" i="46"/>
  <c r="DC163" i="46"/>
  <c r="AN163" i="46" s="1"/>
  <c r="DB163" i="46"/>
  <c r="DA163" i="46"/>
  <c r="AL163" i="46" s="1"/>
  <c r="CZ163" i="46"/>
  <c r="CY163" i="46"/>
  <c r="AJ163" i="46" s="1"/>
  <c r="CX163" i="46"/>
  <c r="CW163" i="46"/>
  <c r="AH163" i="46" s="1"/>
  <c r="CV163" i="46"/>
  <c r="AG163" i="46" s="1"/>
  <c r="CU163" i="46"/>
  <c r="AF163" i="46" s="1"/>
  <c r="CT163" i="46"/>
  <c r="CS163" i="46"/>
  <c r="AD163" i="46" s="1"/>
  <c r="CR163" i="46"/>
  <c r="CQ163" i="46"/>
  <c r="CP163" i="46"/>
  <c r="CO163" i="46"/>
  <c r="Z163" i="46" s="1"/>
  <c r="CN163" i="46"/>
  <c r="Y163" i="46" s="1"/>
  <c r="CM163" i="46"/>
  <c r="X163" i="46" s="1"/>
  <c r="CL163" i="46"/>
  <c r="CK163" i="46"/>
  <c r="CJ163" i="46"/>
  <c r="CI163" i="46"/>
  <c r="CH163" i="46"/>
  <c r="S163" i="46" s="1"/>
  <c r="CG163" i="46"/>
  <c r="CF163" i="46"/>
  <c r="Q163" i="46" s="1"/>
  <c r="CE163" i="46"/>
  <c r="P163" i="46" s="1"/>
  <c r="CD163" i="46"/>
  <c r="CC163" i="46"/>
  <c r="N163" i="46" s="1"/>
  <c r="CB163" i="46"/>
  <c r="CA163" i="46"/>
  <c r="L163" i="46" s="1"/>
  <c r="BZ163" i="46"/>
  <c r="BY163" i="46"/>
  <c r="BX163" i="46"/>
  <c r="BW163" i="46"/>
  <c r="H163" i="46" s="1"/>
  <c r="BV163" i="46"/>
  <c r="BU163" i="46"/>
  <c r="F163" i="46" s="1"/>
  <c r="BT163" i="46"/>
  <c r="BS163" i="46"/>
  <c r="D163" i="46" s="1"/>
  <c r="B163" i="46"/>
  <c r="B163" i="44" s="1"/>
  <c r="A163" i="46"/>
  <c r="EF162" i="46"/>
  <c r="BQ162" i="46" s="1"/>
  <c r="EE162" i="46"/>
  <c r="BP162" i="46" s="1"/>
  <c r="ED162" i="46"/>
  <c r="BO162" i="44" s="1"/>
  <c r="EC162" i="46"/>
  <c r="EB162" i="46"/>
  <c r="EA162" i="46"/>
  <c r="BL162" i="46" s="1"/>
  <c r="DZ162" i="46"/>
  <c r="DY162" i="46"/>
  <c r="DX162" i="46"/>
  <c r="BI162" i="46" s="1"/>
  <c r="DW162" i="46"/>
  <c r="DV162" i="46"/>
  <c r="DU162" i="46"/>
  <c r="DT162" i="46"/>
  <c r="BE162" i="46" s="1"/>
  <c r="DS162" i="46"/>
  <c r="DR162" i="46"/>
  <c r="DQ162" i="46"/>
  <c r="BB162" i="46" s="1"/>
  <c r="DP162" i="46"/>
  <c r="BA162" i="46" s="1"/>
  <c r="DO162" i="46"/>
  <c r="AZ162" i="46" s="1"/>
  <c r="DN162" i="46"/>
  <c r="DM162" i="46"/>
  <c r="AX162" i="46" s="1"/>
  <c r="DL162" i="46"/>
  <c r="AW162" i="46" s="1"/>
  <c r="DK162" i="46"/>
  <c r="AV162" i="46" s="1"/>
  <c r="DJ162" i="46"/>
  <c r="DI162" i="46"/>
  <c r="AT162" i="46" s="1"/>
  <c r="DH162" i="46"/>
  <c r="DG162" i="46"/>
  <c r="AR162" i="46" s="1"/>
  <c r="DF162" i="46"/>
  <c r="DE162" i="46"/>
  <c r="AP162" i="46" s="1"/>
  <c r="DD162" i="46"/>
  <c r="AO162" i="46" s="1"/>
  <c r="DC162" i="46"/>
  <c r="AN162" i="46" s="1"/>
  <c r="DB162" i="46"/>
  <c r="DA162" i="46"/>
  <c r="CZ162" i="46"/>
  <c r="CY162" i="46"/>
  <c r="AJ162" i="46" s="1"/>
  <c r="CX162" i="46"/>
  <c r="CW162" i="46"/>
  <c r="AH162" i="46" s="1"/>
  <c r="CV162" i="46"/>
  <c r="CU162" i="46"/>
  <c r="AF162" i="46" s="1"/>
  <c r="CT162" i="46"/>
  <c r="CS162" i="46"/>
  <c r="CR162" i="46"/>
  <c r="AC162" i="46" s="1"/>
  <c r="CQ162" i="46"/>
  <c r="AB162" i="46" s="1"/>
  <c r="CP162" i="46"/>
  <c r="CO162" i="46"/>
  <c r="Z162" i="46" s="1"/>
  <c r="CN162" i="46"/>
  <c r="Y162" i="46" s="1"/>
  <c r="CM162" i="46"/>
  <c r="X162" i="46" s="1"/>
  <c r="CL162" i="46"/>
  <c r="W162" i="46" s="1"/>
  <c r="CK162" i="46"/>
  <c r="CJ162" i="46"/>
  <c r="CI162" i="46"/>
  <c r="CH162" i="46"/>
  <c r="CG162" i="46"/>
  <c r="CF162" i="46"/>
  <c r="Q162" i="46" s="1"/>
  <c r="CE162" i="46"/>
  <c r="CD162" i="46"/>
  <c r="CC162" i="46"/>
  <c r="N162" i="46" s="1"/>
  <c r="CB162" i="46"/>
  <c r="M162" i="46" s="1"/>
  <c r="CA162" i="46"/>
  <c r="L162" i="46" s="1"/>
  <c r="BZ162" i="46"/>
  <c r="BY162" i="46"/>
  <c r="J162" i="46" s="1"/>
  <c r="BX162" i="46"/>
  <c r="I162" i="46" s="1"/>
  <c r="BW162" i="46"/>
  <c r="H162" i="46" s="1"/>
  <c r="BV162" i="46"/>
  <c r="G162" i="46" s="1"/>
  <c r="BU162" i="46"/>
  <c r="F162" i="46" s="1"/>
  <c r="BT162" i="46"/>
  <c r="E162" i="46" s="1"/>
  <c r="BS162" i="46"/>
  <c r="D162" i="46" s="1"/>
  <c r="BO162" i="46"/>
  <c r="B162" i="46"/>
  <c r="B162" i="44" s="1"/>
  <c r="A162" i="46"/>
  <c r="A162" i="44" s="1"/>
  <c r="EF161" i="46"/>
  <c r="BQ161" i="46" s="1"/>
  <c r="EE161" i="46"/>
  <c r="ED161" i="46"/>
  <c r="BO161" i="44" s="1"/>
  <c r="EC161" i="46"/>
  <c r="BN161" i="44" s="1"/>
  <c r="EB161" i="46"/>
  <c r="BM161" i="44" s="1"/>
  <c r="EA161" i="46"/>
  <c r="DZ161" i="46"/>
  <c r="BK161" i="46" s="1"/>
  <c r="DY161" i="46"/>
  <c r="DX161" i="46"/>
  <c r="DW161" i="46"/>
  <c r="BH161" i="46" s="1"/>
  <c r="DV161" i="46"/>
  <c r="BG161" i="46" s="1"/>
  <c r="DU161" i="46"/>
  <c r="BF161" i="46" s="1"/>
  <c r="DT161" i="46"/>
  <c r="BE161" i="46" s="1"/>
  <c r="DS161" i="46"/>
  <c r="DR161" i="46"/>
  <c r="DQ161" i="46"/>
  <c r="BB161" i="46" s="1"/>
  <c r="DP161" i="46"/>
  <c r="DO161" i="46"/>
  <c r="DN161" i="46"/>
  <c r="AY161" i="46" s="1"/>
  <c r="DM161" i="46"/>
  <c r="DL161" i="46"/>
  <c r="DK161" i="46"/>
  <c r="DJ161" i="46"/>
  <c r="DI161" i="46"/>
  <c r="AT161" i="46" s="1"/>
  <c r="DH161" i="46"/>
  <c r="AS161" i="46" s="1"/>
  <c r="DG161" i="46"/>
  <c r="DF161" i="46"/>
  <c r="DE161" i="46"/>
  <c r="AP161" i="46" s="1"/>
  <c r="DD161" i="46"/>
  <c r="AO161" i="46" s="1"/>
  <c r="DC161" i="46"/>
  <c r="DB161" i="46"/>
  <c r="AM161" i="46" s="1"/>
  <c r="DA161" i="46"/>
  <c r="AL161" i="46" s="1"/>
  <c r="CZ161" i="46"/>
  <c r="AK161" i="46" s="1"/>
  <c r="CY161" i="46"/>
  <c r="CX161" i="46"/>
  <c r="CW161" i="46"/>
  <c r="AH161" i="46" s="1"/>
  <c r="CV161" i="46"/>
  <c r="CU161" i="46"/>
  <c r="CT161" i="46"/>
  <c r="CS161" i="46"/>
  <c r="AD161" i="46" s="1"/>
  <c r="CR161" i="46"/>
  <c r="AC161" i="46" s="1"/>
  <c r="CQ161" i="46"/>
  <c r="CP161" i="46"/>
  <c r="CO161" i="46"/>
  <c r="CN161" i="46"/>
  <c r="Y161" i="46" s="1"/>
  <c r="CM161" i="46"/>
  <c r="CL161" i="46"/>
  <c r="W161" i="46" s="1"/>
  <c r="CK161" i="46"/>
  <c r="V161" i="46" s="1"/>
  <c r="CJ161" i="46"/>
  <c r="CI161" i="46"/>
  <c r="CH161" i="46"/>
  <c r="CG161" i="46"/>
  <c r="CF161" i="46"/>
  <c r="CE161" i="46"/>
  <c r="CD161" i="46"/>
  <c r="O161" i="46" s="1"/>
  <c r="CC161" i="46"/>
  <c r="N161" i="46" s="1"/>
  <c r="CB161" i="46"/>
  <c r="M161" i="46" s="1"/>
  <c r="CA161" i="46"/>
  <c r="BZ161" i="46"/>
  <c r="BY161" i="46"/>
  <c r="BX161" i="46"/>
  <c r="I161" i="46" s="1"/>
  <c r="BW161" i="46"/>
  <c r="BV161" i="46"/>
  <c r="G161" i="46" s="1"/>
  <c r="BU161" i="46"/>
  <c r="F161" i="46" s="1"/>
  <c r="BT161" i="46"/>
  <c r="E161" i="46" s="1"/>
  <c r="BS161" i="46"/>
  <c r="BO161" i="46"/>
  <c r="BN161" i="46"/>
  <c r="BM161" i="46"/>
  <c r="B161" i="46"/>
  <c r="B161" i="44" s="1"/>
  <c r="A161" i="46"/>
  <c r="C161" i="46" s="1"/>
  <c r="C161" i="44" s="1"/>
  <c r="EF160" i="46"/>
  <c r="EE160" i="46"/>
  <c r="ED160" i="46"/>
  <c r="EC160" i="46"/>
  <c r="BN160" i="46" s="1"/>
  <c r="EB160" i="46"/>
  <c r="BM160" i="46" s="1"/>
  <c r="EA160" i="46"/>
  <c r="BL160" i="46" s="1"/>
  <c r="DZ160" i="46"/>
  <c r="DY160" i="46"/>
  <c r="BJ160" i="46" s="1"/>
  <c r="DX160" i="46"/>
  <c r="DW160" i="46"/>
  <c r="DV160" i="46"/>
  <c r="DU160" i="46"/>
  <c r="DT160" i="46"/>
  <c r="BE160" i="46" s="1"/>
  <c r="DS160" i="46"/>
  <c r="BD160" i="46" s="1"/>
  <c r="DR160" i="46"/>
  <c r="DQ160" i="46"/>
  <c r="BB160" i="46" s="1"/>
  <c r="DP160" i="46"/>
  <c r="DO160" i="46"/>
  <c r="AZ160" i="46" s="1"/>
  <c r="DN160" i="46"/>
  <c r="AY160" i="44" s="1"/>
  <c r="DM160" i="46"/>
  <c r="AX160" i="46" s="1"/>
  <c r="DL160" i="46"/>
  <c r="AW160" i="46" s="1"/>
  <c r="DK160" i="46"/>
  <c r="DJ160" i="46"/>
  <c r="DI160" i="46"/>
  <c r="AT160" i="46" s="1"/>
  <c r="DH160" i="46"/>
  <c r="AS160" i="46" s="1"/>
  <c r="DG160" i="46"/>
  <c r="AR160" i="46" s="1"/>
  <c r="DF160" i="46"/>
  <c r="DE160" i="46"/>
  <c r="DD160" i="46"/>
  <c r="AO160" i="46" s="1"/>
  <c r="DC160" i="46"/>
  <c r="AN160" i="46" s="1"/>
  <c r="DB160" i="46"/>
  <c r="DA160" i="46"/>
  <c r="AL160" i="46" s="1"/>
  <c r="CZ160" i="46"/>
  <c r="CY160" i="46"/>
  <c r="CX160" i="46"/>
  <c r="CW160" i="46"/>
  <c r="CV160" i="46"/>
  <c r="AG160" i="46" s="1"/>
  <c r="CU160" i="46"/>
  <c r="AF160" i="46" s="1"/>
  <c r="CT160" i="46"/>
  <c r="CS160" i="46"/>
  <c r="AD160" i="46" s="1"/>
  <c r="CR160" i="46"/>
  <c r="CQ160" i="46"/>
  <c r="CP160" i="46"/>
  <c r="CO160" i="46"/>
  <c r="CN160" i="46"/>
  <c r="Y160" i="46" s="1"/>
  <c r="CM160" i="46"/>
  <c r="X160" i="46" s="1"/>
  <c r="CL160" i="46"/>
  <c r="CK160" i="46"/>
  <c r="CJ160" i="46"/>
  <c r="CI160" i="46"/>
  <c r="CH160" i="46"/>
  <c r="CG160" i="46"/>
  <c r="CF160" i="46"/>
  <c r="Q160" i="46" s="1"/>
  <c r="CE160" i="46"/>
  <c r="CD160" i="46"/>
  <c r="CC160" i="46"/>
  <c r="N160" i="46" s="1"/>
  <c r="CB160" i="46"/>
  <c r="CA160" i="46"/>
  <c r="BZ160" i="46"/>
  <c r="BY160" i="46"/>
  <c r="BX160" i="46"/>
  <c r="I160" i="46" s="1"/>
  <c r="BW160" i="46"/>
  <c r="H160" i="46" s="1"/>
  <c r="BV160" i="46"/>
  <c r="BU160" i="46"/>
  <c r="F160" i="46" s="1"/>
  <c r="BT160" i="46"/>
  <c r="E160" i="46" s="1"/>
  <c r="BS160" i="46"/>
  <c r="D160" i="46" s="1"/>
  <c r="AY160" i="46"/>
  <c r="B160" i="46"/>
  <c r="B160" i="44" s="1"/>
  <c r="A160" i="46"/>
  <c r="A160" i="44" s="1"/>
  <c r="EF159" i="46"/>
  <c r="EE159" i="46"/>
  <c r="ED159" i="46"/>
  <c r="EC159" i="46"/>
  <c r="EB159" i="46"/>
  <c r="BM159" i="46" s="1"/>
  <c r="EA159" i="46"/>
  <c r="DZ159" i="46"/>
  <c r="DY159" i="46"/>
  <c r="DX159" i="46"/>
  <c r="DW159" i="46"/>
  <c r="DV159" i="46"/>
  <c r="BG159" i="46" s="1"/>
  <c r="DU159" i="46"/>
  <c r="DT159" i="46"/>
  <c r="BE159" i="46" s="1"/>
  <c r="DS159" i="46"/>
  <c r="DR159" i="46"/>
  <c r="DQ159" i="46"/>
  <c r="DP159" i="46"/>
  <c r="BA159" i="46" s="1"/>
  <c r="DO159" i="46"/>
  <c r="DN159" i="46"/>
  <c r="AY159" i="44" s="1"/>
  <c r="DM159" i="46"/>
  <c r="DL159" i="46"/>
  <c r="AW159" i="46" s="1"/>
  <c r="DK159" i="46"/>
  <c r="DJ159" i="46"/>
  <c r="AU159" i="46" s="1"/>
  <c r="DI159" i="46"/>
  <c r="DH159" i="46"/>
  <c r="DG159" i="46"/>
  <c r="DF159" i="46"/>
  <c r="AQ159" i="46" s="1"/>
  <c r="DE159" i="46"/>
  <c r="DD159" i="46"/>
  <c r="DC159" i="46"/>
  <c r="DB159" i="46"/>
  <c r="DA159" i="46"/>
  <c r="CZ159" i="46"/>
  <c r="CY159" i="46"/>
  <c r="CX159" i="46"/>
  <c r="CW159" i="46"/>
  <c r="CV159" i="46"/>
  <c r="CU159" i="46"/>
  <c r="CT159" i="46"/>
  <c r="CS159" i="46"/>
  <c r="CR159" i="46"/>
  <c r="AC159" i="46" s="1"/>
  <c r="CQ159" i="46"/>
  <c r="CP159" i="46"/>
  <c r="AA159" i="46" s="1"/>
  <c r="CO159" i="46"/>
  <c r="Z159" i="44" s="1"/>
  <c r="CN159" i="46"/>
  <c r="CM159" i="46"/>
  <c r="CL159" i="46"/>
  <c r="CK159" i="46"/>
  <c r="CJ159" i="46"/>
  <c r="U159" i="46" s="1"/>
  <c r="CI159" i="46"/>
  <c r="CH159" i="46"/>
  <c r="S159" i="46" s="1"/>
  <c r="CG159" i="46"/>
  <c r="CF159" i="46"/>
  <c r="Q159" i="46" s="1"/>
  <c r="CE159" i="46"/>
  <c r="CD159" i="46"/>
  <c r="CC159" i="46"/>
  <c r="CB159" i="46"/>
  <c r="M159" i="46" s="1"/>
  <c r="CA159" i="46"/>
  <c r="BZ159" i="46"/>
  <c r="K159" i="46" s="1"/>
  <c r="BY159" i="46"/>
  <c r="BX159" i="46"/>
  <c r="I159" i="46" s="1"/>
  <c r="BW159" i="46"/>
  <c r="BV159" i="46"/>
  <c r="BU159" i="46"/>
  <c r="BT159" i="46"/>
  <c r="BS159" i="46"/>
  <c r="AY159" i="46"/>
  <c r="Z159" i="46"/>
  <c r="B159" i="46"/>
  <c r="B159" i="44" s="1"/>
  <c r="A159" i="46"/>
  <c r="C159" i="46" s="1"/>
  <c r="C159" i="44" s="1"/>
  <c r="EF158" i="46"/>
  <c r="BQ158" i="46" s="1"/>
  <c r="EE158" i="46"/>
  <c r="BP158" i="46" s="1"/>
  <c r="ED158" i="46"/>
  <c r="BO158" i="46" s="1"/>
  <c r="EC158" i="46"/>
  <c r="EB158" i="46"/>
  <c r="BM158" i="46" s="1"/>
  <c r="EA158" i="46"/>
  <c r="DZ158" i="46"/>
  <c r="BK158" i="46" s="1"/>
  <c r="DY158" i="46"/>
  <c r="DX158" i="46"/>
  <c r="DW158" i="46"/>
  <c r="DV158" i="46"/>
  <c r="BG158" i="46" s="1"/>
  <c r="DU158" i="46"/>
  <c r="DT158" i="46"/>
  <c r="BE158" i="46" s="1"/>
  <c r="DS158" i="46"/>
  <c r="DR158" i="46"/>
  <c r="DQ158" i="46"/>
  <c r="DP158" i="46"/>
  <c r="BA158" i="46" s="1"/>
  <c r="DO158" i="46"/>
  <c r="DN158" i="46"/>
  <c r="AY158" i="46" s="1"/>
  <c r="DM158" i="46"/>
  <c r="DL158" i="46"/>
  <c r="AW158" i="46" s="1"/>
  <c r="DK158" i="46"/>
  <c r="DJ158" i="46"/>
  <c r="DI158" i="46"/>
  <c r="AT158" i="46" s="1"/>
  <c r="DH158" i="46"/>
  <c r="AS158" i="46" s="1"/>
  <c r="DG158" i="46"/>
  <c r="AR158" i="46" s="1"/>
  <c r="DF158" i="46"/>
  <c r="AQ158" i="46" s="1"/>
  <c r="DE158" i="46"/>
  <c r="DD158" i="46"/>
  <c r="DC158" i="46"/>
  <c r="DB158" i="46"/>
  <c r="AM158" i="46" s="1"/>
  <c r="DA158" i="46"/>
  <c r="CZ158" i="46"/>
  <c r="CY158" i="46"/>
  <c r="CX158" i="46"/>
  <c r="AI158" i="46" s="1"/>
  <c r="CW158" i="46"/>
  <c r="CV158" i="46"/>
  <c r="AG158" i="46" s="1"/>
  <c r="CU158" i="46"/>
  <c r="CT158" i="46"/>
  <c r="AE158" i="46" s="1"/>
  <c r="CS158" i="46"/>
  <c r="CR158" i="46"/>
  <c r="AC158" i="46" s="1"/>
  <c r="CQ158" i="46"/>
  <c r="CP158" i="46"/>
  <c r="AA158" i="46" s="1"/>
  <c r="CO158" i="46"/>
  <c r="CN158" i="46"/>
  <c r="CM158" i="46"/>
  <c r="CL158" i="46"/>
  <c r="W158" i="46" s="1"/>
  <c r="CK158" i="46"/>
  <c r="CJ158" i="46"/>
  <c r="CI158" i="46"/>
  <c r="CH158" i="46"/>
  <c r="S158" i="46" s="1"/>
  <c r="CG158" i="46"/>
  <c r="CF158" i="46"/>
  <c r="Q158" i="46" s="1"/>
  <c r="CE158" i="46"/>
  <c r="CD158" i="46"/>
  <c r="O158" i="46" s="1"/>
  <c r="CC158" i="46"/>
  <c r="CB158" i="46"/>
  <c r="M158" i="46" s="1"/>
  <c r="CA158" i="46"/>
  <c r="BZ158" i="46"/>
  <c r="K158" i="46" s="1"/>
  <c r="BY158" i="46"/>
  <c r="BX158" i="46"/>
  <c r="BW158" i="46"/>
  <c r="BV158" i="46"/>
  <c r="BU158" i="46"/>
  <c r="BT158" i="46"/>
  <c r="BS158" i="46"/>
  <c r="B158" i="46"/>
  <c r="B158" i="44" s="1"/>
  <c r="A158" i="46"/>
  <c r="C158" i="46" s="1"/>
  <c r="C158" i="44" s="1"/>
  <c r="EF157" i="46"/>
  <c r="BQ157" i="46" s="1"/>
  <c r="EE157" i="46"/>
  <c r="ED157" i="46"/>
  <c r="EC157" i="46"/>
  <c r="EB157" i="46"/>
  <c r="EA157" i="46"/>
  <c r="BL157" i="46" s="1"/>
  <c r="DZ157" i="46"/>
  <c r="DY157" i="46"/>
  <c r="DX157" i="46"/>
  <c r="BI157" i="46" s="1"/>
  <c r="DW157" i="46"/>
  <c r="DV157" i="46"/>
  <c r="BG157" i="46" s="1"/>
  <c r="DU157" i="46"/>
  <c r="DT157" i="46"/>
  <c r="DS157" i="46"/>
  <c r="DR157" i="46"/>
  <c r="BC157" i="46" s="1"/>
  <c r="DQ157" i="46"/>
  <c r="DP157" i="46"/>
  <c r="BA157" i="46" s="1"/>
  <c r="DO157" i="46"/>
  <c r="DN157" i="46"/>
  <c r="AY157" i="46" s="1"/>
  <c r="DM157" i="46"/>
  <c r="DL157" i="46"/>
  <c r="DK157" i="46"/>
  <c r="DJ157" i="46"/>
  <c r="AU157" i="46" s="1"/>
  <c r="DI157" i="46"/>
  <c r="DH157" i="46"/>
  <c r="AS157" i="46" s="1"/>
  <c r="DG157" i="46"/>
  <c r="DF157" i="46"/>
  <c r="DE157" i="46"/>
  <c r="DD157" i="46"/>
  <c r="AO157" i="46" s="1"/>
  <c r="DC157" i="46"/>
  <c r="AN157" i="46" s="1"/>
  <c r="DB157" i="46"/>
  <c r="AM157" i="46" s="1"/>
  <c r="DA157" i="46"/>
  <c r="CZ157" i="46"/>
  <c r="CY157" i="46"/>
  <c r="CX157" i="46"/>
  <c r="CW157" i="46"/>
  <c r="AH157" i="46" s="1"/>
  <c r="CV157" i="46"/>
  <c r="CU157" i="46"/>
  <c r="CT157" i="46"/>
  <c r="CS157" i="46"/>
  <c r="CR157" i="46"/>
  <c r="AC157" i="46" s="1"/>
  <c r="CQ157" i="46"/>
  <c r="CP157" i="46"/>
  <c r="CO157" i="46"/>
  <c r="CN157" i="46"/>
  <c r="Y157" i="46" s="1"/>
  <c r="CM157" i="46"/>
  <c r="CL157" i="46"/>
  <c r="W157" i="46" s="1"/>
  <c r="CK157" i="46"/>
  <c r="CJ157" i="46"/>
  <c r="U157" i="46" s="1"/>
  <c r="CI157" i="46"/>
  <c r="CH157" i="46"/>
  <c r="CG157" i="46"/>
  <c r="CF157" i="46"/>
  <c r="CE157" i="46"/>
  <c r="CD157" i="46"/>
  <c r="O157" i="46" s="1"/>
  <c r="CC157" i="46"/>
  <c r="CB157" i="46"/>
  <c r="M157" i="46" s="1"/>
  <c r="CA157" i="46"/>
  <c r="BZ157" i="46"/>
  <c r="BY157" i="46"/>
  <c r="BX157" i="46"/>
  <c r="I157" i="46" s="1"/>
  <c r="BW157" i="46"/>
  <c r="BV157" i="46"/>
  <c r="G157" i="46" s="1"/>
  <c r="BU157" i="46"/>
  <c r="BT157" i="46"/>
  <c r="BS157" i="46"/>
  <c r="B157" i="46"/>
  <c r="B157" i="44" s="1"/>
  <c r="A157" i="46"/>
  <c r="C157" i="46" s="1"/>
  <c r="C157" i="44" s="1"/>
  <c r="EF156" i="46"/>
  <c r="EE156" i="46"/>
  <c r="ED156" i="46"/>
  <c r="BO156" i="46" s="1"/>
  <c r="EC156" i="46"/>
  <c r="EB156" i="46"/>
  <c r="BM156" i="46" s="1"/>
  <c r="EA156" i="46"/>
  <c r="DZ156" i="46"/>
  <c r="BK156" i="46" s="1"/>
  <c r="DY156" i="46"/>
  <c r="BJ156" i="46" s="1"/>
  <c r="DX156" i="46"/>
  <c r="BI156" i="46" s="1"/>
  <c r="DW156" i="46"/>
  <c r="DV156" i="46"/>
  <c r="BG156" i="46" s="1"/>
  <c r="DU156" i="46"/>
  <c r="DT156" i="46"/>
  <c r="BE156" i="46" s="1"/>
  <c r="DS156" i="46"/>
  <c r="DR156" i="46"/>
  <c r="DQ156" i="46"/>
  <c r="DP156" i="46"/>
  <c r="DO156" i="46"/>
  <c r="DN156" i="46"/>
  <c r="AY156" i="46" s="1"/>
  <c r="DM156" i="46"/>
  <c r="DL156" i="46"/>
  <c r="AW156" i="46" s="1"/>
  <c r="DK156" i="46"/>
  <c r="DJ156" i="46"/>
  <c r="AU156" i="46" s="1"/>
  <c r="DI156" i="46"/>
  <c r="DH156" i="46"/>
  <c r="DG156" i="46"/>
  <c r="DF156" i="46"/>
  <c r="DE156" i="46"/>
  <c r="DD156" i="46"/>
  <c r="AO156" i="46" s="1"/>
  <c r="DC156" i="46"/>
  <c r="DB156" i="46"/>
  <c r="DA156" i="46"/>
  <c r="AL156" i="46" s="1"/>
  <c r="CZ156" i="46"/>
  <c r="AK156" i="46" s="1"/>
  <c r="CY156" i="46"/>
  <c r="CX156" i="46"/>
  <c r="AI156" i="46" s="1"/>
  <c r="CW156" i="46"/>
  <c r="CV156" i="46"/>
  <c r="AG156" i="46" s="1"/>
  <c r="CU156" i="46"/>
  <c r="CT156" i="46"/>
  <c r="CS156" i="46"/>
  <c r="CR156" i="46"/>
  <c r="CQ156" i="46"/>
  <c r="AB156" i="46" s="1"/>
  <c r="CP156" i="46"/>
  <c r="AA156" i="46" s="1"/>
  <c r="CO156" i="46"/>
  <c r="CN156" i="46"/>
  <c r="Y156" i="46" s="1"/>
  <c r="CM156" i="46"/>
  <c r="CL156" i="46"/>
  <c r="CK156" i="46"/>
  <c r="CJ156" i="46"/>
  <c r="CI156" i="46"/>
  <c r="CH156" i="46"/>
  <c r="S156" i="46" s="1"/>
  <c r="CG156" i="46"/>
  <c r="CF156" i="46"/>
  <c r="CE156" i="46"/>
  <c r="CD156" i="46"/>
  <c r="CC156" i="46"/>
  <c r="N156" i="46" s="1"/>
  <c r="CB156" i="46"/>
  <c r="CA156" i="46"/>
  <c r="BZ156" i="46"/>
  <c r="BY156" i="46"/>
  <c r="BX156" i="46"/>
  <c r="I156" i="46" s="1"/>
  <c r="BW156" i="46"/>
  <c r="BV156" i="46"/>
  <c r="G156" i="46" s="1"/>
  <c r="BU156" i="46"/>
  <c r="BT156" i="46"/>
  <c r="BS156" i="46"/>
  <c r="D156" i="46" s="1"/>
  <c r="B156" i="46"/>
  <c r="B156" i="44" s="1"/>
  <c r="A156" i="46"/>
  <c r="A156" i="44" s="1"/>
  <c r="EF155" i="46"/>
  <c r="BQ155" i="46" s="1"/>
  <c r="EE155" i="46"/>
  <c r="ED155" i="46"/>
  <c r="BO155" i="44" s="1"/>
  <c r="EC155" i="46"/>
  <c r="EB155" i="46"/>
  <c r="EA155" i="46"/>
  <c r="DZ155" i="46"/>
  <c r="BK155" i="46" s="1"/>
  <c r="DY155" i="46"/>
  <c r="DX155" i="46"/>
  <c r="BI155" i="46" s="1"/>
  <c r="DW155" i="46"/>
  <c r="DV155" i="46"/>
  <c r="DU155" i="46"/>
  <c r="BF155" i="46" s="1"/>
  <c r="DT155" i="46"/>
  <c r="DS155" i="46"/>
  <c r="DR155" i="46"/>
  <c r="BC155" i="46" s="1"/>
  <c r="DQ155" i="46"/>
  <c r="DP155" i="46"/>
  <c r="BA155" i="46" s="1"/>
  <c r="DO155" i="46"/>
  <c r="DN155" i="46"/>
  <c r="DM155" i="46"/>
  <c r="DL155" i="46"/>
  <c r="DK155" i="46"/>
  <c r="AV155" i="46" s="1"/>
  <c r="DJ155" i="46"/>
  <c r="AU155" i="46" s="1"/>
  <c r="DI155" i="46"/>
  <c r="DH155" i="46"/>
  <c r="DG155" i="46"/>
  <c r="DF155" i="46"/>
  <c r="DE155" i="46"/>
  <c r="DD155" i="46"/>
  <c r="DC155" i="46"/>
  <c r="DB155" i="46"/>
  <c r="AM155" i="46" s="1"/>
  <c r="DA155" i="46"/>
  <c r="CZ155" i="46"/>
  <c r="AK155" i="46" s="1"/>
  <c r="CY155" i="46"/>
  <c r="CX155" i="46"/>
  <c r="CW155" i="46"/>
  <c r="CV155" i="46"/>
  <c r="AG155" i="46" s="1"/>
  <c r="CU155" i="46"/>
  <c r="CT155" i="46"/>
  <c r="AE155" i="46" s="1"/>
  <c r="CS155" i="46"/>
  <c r="CR155" i="46"/>
  <c r="AC155" i="46" s="1"/>
  <c r="CQ155" i="46"/>
  <c r="CP155" i="46"/>
  <c r="AA155" i="46" s="1"/>
  <c r="CO155" i="46"/>
  <c r="CN155" i="46"/>
  <c r="CM155" i="46"/>
  <c r="CL155" i="46"/>
  <c r="W155" i="46" s="1"/>
  <c r="CK155" i="46"/>
  <c r="CJ155" i="46"/>
  <c r="U155" i="46" s="1"/>
  <c r="CI155" i="46"/>
  <c r="CH155" i="46"/>
  <c r="CG155" i="46"/>
  <c r="R155" i="46" s="1"/>
  <c r="CF155" i="46"/>
  <c r="CE155" i="46"/>
  <c r="CD155" i="46"/>
  <c r="O155" i="46" s="1"/>
  <c r="CC155" i="46"/>
  <c r="CB155" i="46"/>
  <c r="M155" i="46" s="1"/>
  <c r="CA155" i="46"/>
  <c r="BZ155" i="46"/>
  <c r="K155" i="46" s="1"/>
  <c r="BY155" i="46"/>
  <c r="BX155" i="46"/>
  <c r="BW155" i="46"/>
  <c r="BV155" i="46"/>
  <c r="BU155" i="46"/>
  <c r="BT155" i="46"/>
  <c r="E155" i="46" s="1"/>
  <c r="BS155" i="46"/>
  <c r="BO155" i="46"/>
  <c r="B155" i="46"/>
  <c r="B155" i="44" s="1"/>
  <c r="A155" i="46"/>
  <c r="EF154" i="46"/>
  <c r="EE154" i="46"/>
  <c r="ED154" i="46"/>
  <c r="EC154" i="46"/>
  <c r="BN154" i="46" s="1"/>
  <c r="EB154" i="46"/>
  <c r="EA154" i="46"/>
  <c r="BL154" i="46" s="1"/>
  <c r="DZ154" i="46"/>
  <c r="DY154" i="46"/>
  <c r="DX154" i="46"/>
  <c r="DW154" i="46"/>
  <c r="BH154" i="46" s="1"/>
  <c r="DV154" i="46"/>
  <c r="DU154" i="46"/>
  <c r="BF154" i="46" s="1"/>
  <c r="DT154" i="46"/>
  <c r="DS154" i="46"/>
  <c r="DR154" i="46"/>
  <c r="DQ154" i="46"/>
  <c r="DP154" i="46"/>
  <c r="DO154" i="46"/>
  <c r="AZ154" i="46" s="1"/>
  <c r="DN154" i="46"/>
  <c r="DM154" i="46"/>
  <c r="DL154" i="46"/>
  <c r="DK154" i="46"/>
  <c r="DJ154" i="46"/>
  <c r="DI154" i="46"/>
  <c r="DH154" i="46"/>
  <c r="DG154" i="46"/>
  <c r="AR154" i="46" s="1"/>
  <c r="DF154" i="46"/>
  <c r="DE154" i="46"/>
  <c r="AP154" i="46" s="1"/>
  <c r="DD154" i="46"/>
  <c r="DC154" i="46"/>
  <c r="AN154" i="46" s="1"/>
  <c r="DB154" i="46"/>
  <c r="DA154" i="46"/>
  <c r="AL154" i="46" s="1"/>
  <c r="CZ154" i="46"/>
  <c r="CY154" i="46"/>
  <c r="CX154" i="46"/>
  <c r="CW154" i="46"/>
  <c r="CV154" i="46"/>
  <c r="CU154" i="46"/>
  <c r="CT154" i="46"/>
  <c r="AE154" i="46" s="1"/>
  <c r="CS154" i="46"/>
  <c r="CR154" i="46"/>
  <c r="CQ154" i="46"/>
  <c r="AB154" i="46" s="1"/>
  <c r="CP154" i="46"/>
  <c r="CO154" i="46"/>
  <c r="Z154" i="46" s="1"/>
  <c r="CN154" i="46"/>
  <c r="CM154" i="46"/>
  <c r="CL154" i="46"/>
  <c r="CK154" i="46"/>
  <c r="V154" i="46" s="1"/>
  <c r="CJ154" i="46"/>
  <c r="CI154" i="46"/>
  <c r="T154" i="46" s="1"/>
  <c r="CH154" i="46"/>
  <c r="CG154" i="46"/>
  <c r="R154" i="46" s="1"/>
  <c r="CF154" i="46"/>
  <c r="CE154" i="46"/>
  <c r="CD154" i="46"/>
  <c r="CC154" i="46"/>
  <c r="CB154" i="46"/>
  <c r="CA154" i="46"/>
  <c r="L154" i="46" s="1"/>
  <c r="BZ154" i="46"/>
  <c r="BY154" i="46"/>
  <c r="BX154" i="46"/>
  <c r="BW154" i="46"/>
  <c r="BV154" i="46"/>
  <c r="BU154" i="46"/>
  <c r="F154" i="46" s="1"/>
  <c r="BT154" i="46"/>
  <c r="BS154" i="46"/>
  <c r="B154" i="46"/>
  <c r="B154" i="44" s="1"/>
  <c r="A154" i="46"/>
  <c r="A154" i="44" s="1"/>
  <c r="EF153" i="46"/>
  <c r="EE153" i="46"/>
  <c r="BP153" i="46" s="1"/>
  <c r="ED153" i="46"/>
  <c r="EC153" i="46"/>
  <c r="EB153" i="46"/>
  <c r="EA153" i="46"/>
  <c r="BL153" i="46" s="1"/>
  <c r="DZ153" i="46"/>
  <c r="DY153" i="46"/>
  <c r="DX153" i="46"/>
  <c r="DW153" i="46"/>
  <c r="BH153" i="46" s="1"/>
  <c r="DV153" i="46"/>
  <c r="BG153" i="46" s="1"/>
  <c r="DU153" i="46"/>
  <c r="BF153" i="46" s="1"/>
  <c r="DT153" i="46"/>
  <c r="DS153" i="46"/>
  <c r="BD153" i="46" s="1"/>
  <c r="DR153" i="46"/>
  <c r="DQ153" i="46"/>
  <c r="BB153" i="46" s="1"/>
  <c r="DP153" i="46"/>
  <c r="DO153" i="46"/>
  <c r="AZ153" i="46" s="1"/>
  <c r="DN153" i="46"/>
  <c r="DM153" i="46"/>
  <c r="DL153" i="46"/>
  <c r="DK153" i="46"/>
  <c r="AV153" i="46" s="1"/>
  <c r="DJ153" i="46"/>
  <c r="DI153" i="46"/>
  <c r="AT153" i="46" s="1"/>
  <c r="DH153" i="46"/>
  <c r="DG153" i="46"/>
  <c r="AR153" i="46" s="1"/>
  <c r="DF153" i="46"/>
  <c r="AQ153" i="46" s="1"/>
  <c r="DE153" i="46"/>
  <c r="DD153" i="46"/>
  <c r="DC153" i="46"/>
  <c r="AN153" i="46" s="1"/>
  <c r="DB153" i="46"/>
  <c r="AM153" i="46" s="1"/>
  <c r="DA153" i="46"/>
  <c r="AL153" i="46" s="1"/>
  <c r="CZ153" i="46"/>
  <c r="CY153" i="46"/>
  <c r="AJ153" i="46" s="1"/>
  <c r="CX153" i="46"/>
  <c r="CW153" i="46"/>
  <c r="CV153" i="46"/>
  <c r="CU153" i="46"/>
  <c r="AF153" i="46" s="1"/>
  <c r="CT153" i="46"/>
  <c r="CS153" i="46"/>
  <c r="AD153" i="46" s="1"/>
  <c r="CR153" i="46"/>
  <c r="CQ153" i="46"/>
  <c r="AB153" i="46" s="1"/>
  <c r="CP153" i="46"/>
  <c r="AA153" i="46" s="1"/>
  <c r="CO153" i="46"/>
  <c r="CN153" i="46"/>
  <c r="Y153" i="46" s="1"/>
  <c r="CM153" i="46"/>
  <c r="X153" i="46" s="1"/>
  <c r="CL153" i="46"/>
  <c r="CK153" i="46"/>
  <c r="CJ153" i="46"/>
  <c r="CI153" i="46"/>
  <c r="CH153" i="46"/>
  <c r="S153" i="46" s="1"/>
  <c r="CG153" i="46"/>
  <c r="CF153" i="46"/>
  <c r="CE153" i="46"/>
  <c r="P153" i="46" s="1"/>
  <c r="CD153" i="46"/>
  <c r="CC153" i="46"/>
  <c r="N153" i="46" s="1"/>
  <c r="CB153" i="46"/>
  <c r="CA153" i="46"/>
  <c r="BZ153" i="46"/>
  <c r="BY153" i="46"/>
  <c r="BX153" i="46"/>
  <c r="I153" i="46" s="1"/>
  <c r="BW153" i="46"/>
  <c r="BV153" i="46"/>
  <c r="BU153" i="46"/>
  <c r="F153" i="46" s="1"/>
  <c r="BT153" i="46"/>
  <c r="BS153" i="46"/>
  <c r="D153" i="46" s="1"/>
  <c r="B153" i="46"/>
  <c r="B153" i="44" s="1"/>
  <c r="A153" i="46"/>
  <c r="C153" i="46" s="1"/>
  <c r="C153" i="44" s="1"/>
  <c r="EF152" i="46"/>
  <c r="EE152" i="46"/>
  <c r="ED152" i="46"/>
  <c r="EC152" i="46"/>
  <c r="BN152" i="46" s="1"/>
  <c r="EB152" i="46"/>
  <c r="EA152" i="46"/>
  <c r="BL152" i="46" s="1"/>
  <c r="DZ152" i="46"/>
  <c r="DY152" i="46"/>
  <c r="DX152" i="46"/>
  <c r="DW152" i="46"/>
  <c r="BH152" i="46" s="1"/>
  <c r="DV152" i="46"/>
  <c r="DU152" i="46"/>
  <c r="BF152" i="46" s="1"/>
  <c r="DT152" i="46"/>
  <c r="DS152" i="46"/>
  <c r="BD152" i="46" s="1"/>
  <c r="DR152" i="46"/>
  <c r="DQ152" i="46"/>
  <c r="DP152" i="46"/>
  <c r="BA152" i="46" s="1"/>
  <c r="DO152" i="46"/>
  <c r="DN152" i="46"/>
  <c r="DM152" i="46"/>
  <c r="AX152" i="46" s="1"/>
  <c r="DL152" i="46"/>
  <c r="DK152" i="46"/>
  <c r="AV152" i="46" s="1"/>
  <c r="DJ152" i="46"/>
  <c r="DI152" i="46"/>
  <c r="DH152" i="46"/>
  <c r="DG152" i="46"/>
  <c r="AR152" i="46" s="1"/>
  <c r="DF152" i="46"/>
  <c r="DE152" i="46"/>
  <c r="AP152" i="46" s="1"/>
  <c r="DD152" i="46"/>
  <c r="DC152" i="46"/>
  <c r="DB152" i="46"/>
  <c r="AM152" i="46" s="1"/>
  <c r="DA152" i="46"/>
  <c r="CZ152" i="46"/>
  <c r="AK152" i="46" s="1"/>
  <c r="CY152" i="46"/>
  <c r="AJ152" i="46" s="1"/>
  <c r="CX152" i="46"/>
  <c r="CW152" i="46"/>
  <c r="CV152" i="46"/>
  <c r="CU152" i="46"/>
  <c r="AF152" i="46" s="1"/>
  <c r="CT152" i="46"/>
  <c r="CS152" i="46"/>
  <c r="CR152" i="46"/>
  <c r="CQ152" i="46"/>
  <c r="AB152" i="46" s="1"/>
  <c r="CP152" i="46"/>
  <c r="CO152" i="46"/>
  <c r="Z152" i="46" s="1"/>
  <c r="CN152" i="46"/>
  <c r="CM152" i="46"/>
  <c r="CL152" i="46"/>
  <c r="W152" i="46" s="1"/>
  <c r="CK152" i="46"/>
  <c r="CJ152" i="46"/>
  <c r="CI152" i="46"/>
  <c r="CH152" i="46"/>
  <c r="CG152" i="46"/>
  <c r="CF152" i="46"/>
  <c r="CE152" i="46"/>
  <c r="P152" i="46" s="1"/>
  <c r="CD152" i="46"/>
  <c r="CC152" i="46"/>
  <c r="CB152" i="46"/>
  <c r="CA152" i="46"/>
  <c r="BZ152" i="46"/>
  <c r="BY152" i="46"/>
  <c r="J152" i="46" s="1"/>
  <c r="BX152" i="46"/>
  <c r="BW152" i="46"/>
  <c r="BV152" i="46"/>
  <c r="G152" i="46" s="1"/>
  <c r="BU152" i="46"/>
  <c r="BT152" i="46"/>
  <c r="BS152" i="46"/>
  <c r="D152" i="46" s="1"/>
  <c r="B152" i="46"/>
  <c r="B152" i="44" s="1"/>
  <c r="A152" i="46"/>
  <c r="C152" i="46" s="1"/>
  <c r="C152" i="44" s="1"/>
  <c r="EF151" i="46"/>
  <c r="EE151" i="46"/>
  <c r="BP151" i="46" s="1"/>
  <c r="ED151" i="46"/>
  <c r="BO151" i="44" s="1"/>
  <c r="EC151" i="46"/>
  <c r="BN151" i="44" s="1"/>
  <c r="EB151" i="46"/>
  <c r="EA151" i="46"/>
  <c r="BL151" i="46" s="1"/>
  <c r="DZ151" i="46"/>
  <c r="DY151" i="46"/>
  <c r="BJ151" i="46" s="1"/>
  <c r="DX151" i="46"/>
  <c r="DW151" i="46"/>
  <c r="BH151" i="46" s="1"/>
  <c r="DV151" i="46"/>
  <c r="DU151" i="46"/>
  <c r="DT151" i="46"/>
  <c r="DS151" i="46"/>
  <c r="BD151" i="46" s="1"/>
  <c r="DR151" i="46"/>
  <c r="DQ151" i="46"/>
  <c r="DP151" i="46"/>
  <c r="DO151" i="46"/>
  <c r="DN151" i="46"/>
  <c r="AY151" i="46" s="1"/>
  <c r="DM151" i="46"/>
  <c r="DL151" i="46"/>
  <c r="DK151" i="46"/>
  <c r="AV151" i="46" s="1"/>
  <c r="DJ151" i="46"/>
  <c r="DI151" i="46"/>
  <c r="AT151" i="46" s="1"/>
  <c r="DH151" i="46"/>
  <c r="DG151" i="46"/>
  <c r="DF151" i="46"/>
  <c r="DE151" i="46"/>
  <c r="DD151" i="46"/>
  <c r="DC151" i="46"/>
  <c r="AN151" i="46" s="1"/>
  <c r="DB151" i="46"/>
  <c r="DA151" i="46"/>
  <c r="CZ151" i="46"/>
  <c r="CY151" i="46"/>
  <c r="CX151" i="46"/>
  <c r="CW151" i="46"/>
  <c r="CV151" i="46"/>
  <c r="AG151" i="46" s="1"/>
  <c r="CU151" i="46"/>
  <c r="AF151" i="46" s="1"/>
  <c r="CT151" i="46"/>
  <c r="CS151" i="46"/>
  <c r="AD151" i="46" s="1"/>
  <c r="CR151" i="46"/>
  <c r="CQ151" i="46"/>
  <c r="AB151" i="46" s="1"/>
  <c r="CP151" i="46"/>
  <c r="CO151" i="46"/>
  <c r="CN151" i="46"/>
  <c r="CM151" i="46"/>
  <c r="X151" i="46" s="1"/>
  <c r="CL151" i="46"/>
  <c r="CK151" i="46"/>
  <c r="V151" i="46" s="1"/>
  <c r="CJ151" i="46"/>
  <c r="CI151" i="46"/>
  <c r="T151" i="46" s="1"/>
  <c r="CH151" i="46"/>
  <c r="CG151" i="46"/>
  <c r="CF151" i="46"/>
  <c r="CE151" i="46"/>
  <c r="P151" i="46" s="1"/>
  <c r="CD151" i="46"/>
  <c r="CC151" i="46"/>
  <c r="N151" i="46" s="1"/>
  <c r="CB151" i="46"/>
  <c r="CA151" i="46"/>
  <c r="L151" i="46" s="1"/>
  <c r="BZ151" i="46"/>
  <c r="BY151" i="46"/>
  <c r="BX151" i="46"/>
  <c r="I151" i="46" s="1"/>
  <c r="BW151" i="46"/>
  <c r="H151" i="46" s="1"/>
  <c r="BV151" i="46"/>
  <c r="BU151" i="46"/>
  <c r="F151" i="46" s="1"/>
  <c r="BT151" i="46"/>
  <c r="BS151" i="46"/>
  <c r="D151" i="46" s="1"/>
  <c r="BO151" i="46"/>
  <c r="BN151" i="46"/>
  <c r="B151" i="46"/>
  <c r="A151" i="46"/>
  <c r="A151" i="44" s="1"/>
  <c r="EF150" i="46"/>
  <c r="EE150" i="46"/>
  <c r="ED150" i="46"/>
  <c r="EC150" i="46"/>
  <c r="BN150" i="46" s="1"/>
  <c r="EB150" i="46"/>
  <c r="EA150" i="46"/>
  <c r="DZ150" i="46"/>
  <c r="BK150" i="46" s="1"/>
  <c r="DY150" i="46"/>
  <c r="BJ150" i="46" s="1"/>
  <c r="DX150" i="46"/>
  <c r="DW150" i="46"/>
  <c r="BH150" i="46" s="1"/>
  <c r="DV150" i="46"/>
  <c r="DU150" i="46"/>
  <c r="DT150" i="46"/>
  <c r="BE150" i="46" s="1"/>
  <c r="DS150" i="46"/>
  <c r="DR150" i="46"/>
  <c r="DQ150" i="46"/>
  <c r="BB150" i="46" s="1"/>
  <c r="DP150" i="46"/>
  <c r="DO150" i="46"/>
  <c r="AZ150" i="46" s="1"/>
  <c r="DN150" i="46"/>
  <c r="DM150" i="46"/>
  <c r="DL150" i="46"/>
  <c r="DK150" i="46"/>
  <c r="AV150" i="46" s="1"/>
  <c r="DJ150" i="46"/>
  <c r="DI150" i="46"/>
  <c r="AT150" i="46" s="1"/>
  <c r="DH150" i="46"/>
  <c r="DG150" i="46"/>
  <c r="AR150" i="46" s="1"/>
  <c r="DF150" i="46"/>
  <c r="DE150" i="46"/>
  <c r="AP150" i="46" s="1"/>
  <c r="DD150" i="46"/>
  <c r="DC150" i="46"/>
  <c r="DB150" i="46"/>
  <c r="DA150" i="46"/>
  <c r="AL150" i="46" s="1"/>
  <c r="CZ150" i="46"/>
  <c r="AK150" i="46" s="1"/>
  <c r="CY150" i="46"/>
  <c r="CX150" i="46"/>
  <c r="CW150" i="46"/>
  <c r="CV150" i="46"/>
  <c r="CU150" i="46"/>
  <c r="CT150" i="46"/>
  <c r="CS150" i="46"/>
  <c r="AD150" i="46" s="1"/>
  <c r="CR150" i="46"/>
  <c r="CQ150" i="46"/>
  <c r="AB150" i="46" s="1"/>
  <c r="CP150" i="46"/>
  <c r="CO150" i="46"/>
  <c r="CN150" i="46"/>
  <c r="CM150" i="46"/>
  <c r="CL150" i="46"/>
  <c r="CK150" i="46"/>
  <c r="V150" i="46" s="1"/>
  <c r="CJ150" i="46"/>
  <c r="CI150" i="46"/>
  <c r="T150" i="46" s="1"/>
  <c r="CH150" i="46"/>
  <c r="CG150" i="46"/>
  <c r="R150" i="46" s="1"/>
  <c r="CF150" i="46"/>
  <c r="CE150" i="46"/>
  <c r="CD150" i="46"/>
  <c r="CC150" i="46"/>
  <c r="N150" i="46" s="1"/>
  <c r="CB150" i="46"/>
  <c r="CA150" i="46"/>
  <c r="L150" i="46" s="1"/>
  <c r="BZ150" i="46"/>
  <c r="BY150" i="46"/>
  <c r="J150" i="46" s="1"/>
  <c r="BX150" i="46"/>
  <c r="BW150" i="46"/>
  <c r="H150" i="46" s="1"/>
  <c r="BV150" i="46"/>
  <c r="BU150" i="46"/>
  <c r="F150" i="46" s="1"/>
  <c r="BT150" i="46"/>
  <c r="BS150" i="46"/>
  <c r="B150" i="46"/>
  <c r="B150" i="44" s="1"/>
  <c r="A150" i="46"/>
  <c r="A150" i="44" s="1"/>
  <c r="EF149" i="46"/>
  <c r="EE149" i="46"/>
  <c r="ED149" i="46"/>
  <c r="BO149" i="44" s="1"/>
  <c r="EC149" i="46"/>
  <c r="BN149" i="46" s="1"/>
  <c r="EB149" i="46"/>
  <c r="EA149" i="46"/>
  <c r="BL149" i="46" s="1"/>
  <c r="DZ149" i="46"/>
  <c r="DY149" i="46"/>
  <c r="DX149" i="46"/>
  <c r="DW149" i="46"/>
  <c r="BH149" i="46" s="1"/>
  <c r="DV149" i="46"/>
  <c r="DU149" i="46"/>
  <c r="DT149" i="46"/>
  <c r="DS149" i="46"/>
  <c r="BD149" i="46" s="1"/>
  <c r="DR149" i="46"/>
  <c r="DQ149" i="46"/>
  <c r="DP149" i="46"/>
  <c r="DO149" i="46"/>
  <c r="AZ149" i="46" s="1"/>
  <c r="DN149" i="46"/>
  <c r="DM149" i="46"/>
  <c r="AX149" i="46" s="1"/>
  <c r="DL149" i="46"/>
  <c r="DK149" i="46"/>
  <c r="AV149" i="46" s="1"/>
  <c r="DJ149" i="46"/>
  <c r="DI149" i="46"/>
  <c r="AT149" i="46" s="1"/>
  <c r="DH149" i="46"/>
  <c r="DG149" i="46"/>
  <c r="DF149" i="46"/>
  <c r="DE149" i="46"/>
  <c r="AP149" i="46" s="1"/>
  <c r="DD149" i="46"/>
  <c r="DC149" i="46"/>
  <c r="AN149" i="46" s="1"/>
  <c r="DB149" i="46"/>
  <c r="DA149" i="46"/>
  <c r="CZ149" i="46"/>
  <c r="AK149" i="46" s="1"/>
  <c r="CY149" i="46"/>
  <c r="CX149" i="46"/>
  <c r="CW149" i="46"/>
  <c r="AH149" i="46" s="1"/>
  <c r="CV149" i="46"/>
  <c r="CU149" i="46"/>
  <c r="AF149" i="46" s="1"/>
  <c r="CT149" i="46"/>
  <c r="CS149" i="46"/>
  <c r="AD149" i="46" s="1"/>
  <c r="CR149" i="46"/>
  <c r="CQ149" i="46"/>
  <c r="CP149" i="46"/>
  <c r="CO149" i="46"/>
  <c r="CN149" i="46"/>
  <c r="CM149" i="46"/>
  <c r="X149" i="46" s="1"/>
  <c r="CL149" i="46"/>
  <c r="CK149" i="46"/>
  <c r="V149" i="46" s="1"/>
  <c r="CJ149" i="46"/>
  <c r="CI149" i="46"/>
  <c r="CH149" i="46"/>
  <c r="CG149" i="46"/>
  <c r="R149" i="46" s="1"/>
  <c r="CF149" i="46"/>
  <c r="CE149" i="46"/>
  <c r="CD149" i="46"/>
  <c r="CC149" i="46"/>
  <c r="CB149" i="46"/>
  <c r="CA149" i="46"/>
  <c r="BZ149" i="46"/>
  <c r="BY149" i="46"/>
  <c r="J149" i="46" s="1"/>
  <c r="BX149" i="46"/>
  <c r="BW149" i="46"/>
  <c r="H149" i="46" s="1"/>
  <c r="BV149" i="46"/>
  <c r="BU149" i="46"/>
  <c r="BT149" i="46"/>
  <c r="BS149" i="46"/>
  <c r="BO149" i="46"/>
  <c r="B149" i="46"/>
  <c r="B149" i="44" s="1"/>
  <c r="A149" i="46"/>
  <c r="EF148" i="46"/>
  <c r="BQ148" i="46" s="1"/>
  <c r="EE148" i="46"/>
  <c r="BP148" i="46" s="1"/>
  <c r="ED148" i="46"/>
  <c r="BO148" i="46" s="1"/>
  <c r="EC148" i="46"/>
  <c r="EB148" i="46"/>
  <c r="EA148" i="46"/>
  <c r="BL148" i="46" s="1"/>
  <c r="DZ148" i="46"/>
  <c r="BK148" i="46" s="1"/>
  <c r="DY148" i="46"/>
  <c r="DX148" i="46"/>
  <c r="BI148" i="46" s="1"/>
  <c r="DW148" i="46"/>
  <c r="BH148" i="46" s="1"/>
  <c r="DV148" i="46"/>
  <c r="BG148" i="46" s="1"/>
  <c r="DU148" i="46"/>
  <c r="DT148" i="46"/>
  <c r="DS148" i="46"/>
  <c r="DR148" i="46"/>
  <c r="BC148" i="46" s="1"/>
  <c r="DQ148" i="46"/>
  <c r="DP148" i="46"/>
  <c r="BA148" i="46" s="1"/>
  <c r="DO148" i="46"/>
  <c r="AZ148" i="46" s="1"/>
  <c r="DN148" i="46"/>
  <c r="AY148" i="46" s="1"/>
  <c r="DM148" i="46"/>
  <c r="DL148" i="46"/>
  <c r="DK148" i="46"/>
  <c r="DJ148" i="46"/>
  <c r="AU148" i="46" s="1"/>
  <c r="DI148" i="46"/>
  <c r="DH148" i="46"/>
  <c r="AS148" i="46" s="1"/>
  <c r="DG148" i="46"/>
  <c r="AR148" i="46" s="1"/>
  <c r="DF148" i="46"/>
  <c r="AQ148" i="46" s="1"/>
  <c r="DE148" i="46"/>
  <c r="DD148" i="46"/>
  <c r="DC148" i="46"/>
  <c r="AN148" i="46" s="1"/>
  <c r="DB148" i="46"/>
  <c r="DA148" i="46"/>
  <c r="CZ148" i="46"/>
  <c r="AK148" i="46" s="1"/>
  <c r="CY148" i="46"/>
  <c r="AJ148" i="46" s="1"/>
  <c r="CX148" i="46"/>
  <c r="AI148" i="46" s="1"/>
  <c r="CW148" i="46"/>
  <c r="CV148" i="46"/>
  <c r="AG148" i="46" s="1"/>
  <c r="CU148" i="46"/>
  <c r="CT148" i="46"/>
  <c r="AE148" i="46" s="1"/>
  <c r="CS148" i="46"/>
  <c r="CR148" i="46"/>
  <c r="AC148" i="46" s="1"/>
  <c r="CQ148" i="46"/>
  <c r="AB148" i="46" s="1"/>
  <c r="CP148" i="46"/>
  <c r="AA148" i="46" s="1"/>
  <c r="CO148" i="46"/>
  <c r="CN148" i="46"/>
  <c r="CM148" i="46"/>
  <c r="CL148" i="46"/>
  <c r="W148" i="46" s="1"/>
  <c r="CK148" i="46"/>
  <c r="CJ148" i="46"/>
  <c r="CI148" i="46"/>
  <c r="T148" i="46" s="1"/>
  <c r="CH148" i="46"/>
  <c r="S148" i="46" s="1"/>
  <c r="CG148" i="46"/>
  <c r="R148" i="46" s="1"/>
  <c r="CF148" i="46"/>
  <c r="CE148" i="46"/>
  <c r="CD148" i="46"/>
  <c r="O148" i="46" s="1"/>
  <c r="CC148" i="46"/>
  <c r="CB148" i="46"/>
  <c r="M148" i="46" s="1"/>
  <c r="CA148" i="46"/>
  <c r="L148" i="46" s="1"/>
  <c r="BZ148" i="46"/>
  <c r="BY148" i="46"/>
  <c r="BX148" i="46"/>
  <c r="BW148" i="46"/>
  <c r="BV148" i="46"/>
  <c r="BU148" i="46"/>
  <c r="BT148" i="46"/>
  <c r="E148" i="46" s="1"/>
  <c r="BS148" i="46"/>
  <c r="D148" i="46" s="1"/>
  <c r="B148" i="46"/>
  <c r="B148" i="44" s="1"/>
  <c r="A148" i="46"/>
  <c r="EF147" i="46"/>
  <c r="EE147" i="46"/>
  <c r="ED147" i="46"/>
  <c r="BO147" i="46" s="1"/>
  <c r="EC147" i="46"/>
  <c r="EB147" i="46"/>
  <c r="BM147" i="46" s="1"/>
  <c r="EA147" i="46"/>
  <c r="DZ147" i="46"/>
  <c r="DY147" i="46"/>
  <c r="DX147" i="46"/>
  <c r="DW147" i="46"/>
  <c r="DV147" i="46"/>
  <c r="BG147" i="46" s="1"/>
  <c r="DU147" i="46"/>
  <c r="DT147" i="46"/>
  <c r="BE147" i="46" s="1"/>
  <c r="DS147" i="46"/>
  <c r="DR147" i="46"/>
  <c r="BC147" i="46" s="1"/>
  <c r="DQ147" i="46"/>
  <c r="BB147" i="46" s="1"/>
  <c r="DP147" i="46"/>
  <c r="DO147" i="46"/>
  <c r="DN147" i="46"/>
  <c r="DM147" i="46"/>
  <c r="DL147" i="46"/>
  <c r="AW147" i="46" s="1"/>
  <c r="DK147" i="46"/>
  <c r="DJ147" i="46"/>
  <c r="AU147" i="46" s="1"/>
  <c r="DI147" i="46"/>
  <c r="AT147" i="46" s="1"/>
  <c r="DH147" i="46"/>
  <c r="DG147" i="46"/>
  <c r="DF147" i="46"/>
  <c r="DE147" i="46"/>
  <c r="DD147" i="46"/>
  <c r="AO147" i="46" s="1"/>
  <c r="DC147" i="46"/>
  <c r="DB147" i="46"/>
  <c r="AM147" i="46" s="1"/>
  <c r="DA147" i="46"/>
  <c r="AL147" i="46" s="1"/>
  <c r="CZ147" i="46"/>
  <c r="CY147" i="46"/>
  <c r="CX147" i="46"/>
  <c r="AI147" i="46" s="1"/>
  <c r="CW147" i="46"/>
  <c r="CV147" i="46"/>
  <c r="AG147" i="46" s="1"/>
  <c r="CU147" i="46"/>
  <c r="CT147" i="46"/>
  <c r="AE147" i="46" s="1"/>
  <c r="CS147" i="46"/>
  <c r="AD147" i="46" s="1"/>
  <c r="CR147" i="46"/>
  <c r="AC147" i="46" s="1"/>
  <c r="CQ147" i="46"/>
  <c r="CP147" i="46"/>
  <c r="CO147" i="46"/>
  <c r="CN147" i="46"/>
  <c r="Y147" i="46" s="1"/>
  <c r="CM147" i="46"/>
  <c r="CL147" i="46"/>
  <c r="W147" i="46" s="1"/>
  <c r="CK147" i="46"/>
  <c r="CJ147" i="46"/>
  <c r="CI147" i="46"/>
  <c r="T147" i="46" s="1"/>
  <c r="CH147" i="46"/>
  <c r="CG147" i="46"/>
  <c r="CF147" i="46"/>
  <c r="Q147" i="46" s="1"/>
  <c r="CE147" i="46"/>
  <c r="CD147" i="46"/>
  <c r="CC147" i="46"/>
  <c r="CB147" i="46"/>
  <c r="CA147" i="46"/>
  <c r="BZ147" i="46"/>
  <c r="BY147" i="46"/>
  <c r="BX147" i="46"/>
  <c r="I147" i="46" s="1"/>
  <c r="BW147" i="46"/>
  <c r="BV147" i="46"/>
  <c r="G147" i="46" s="1"/>
  <c r="BU147" i="46"/>
  <c r="BT147" i="46"/>
  <c r="BS147" i="46"/>
  <c r="D147" i="46" s="1"/>
  <c r="B147" i="46"/>
  <c r="B147" i="44" s="1"/>
  <c r="A147" i="46"/>
  <c r="C147" i="46" s="1"/>
  <c r="C147" i="44" s="1"/>
  <c r="EF146" i="46"/>
  <c r="EE146" i="46"/>
  <c r="BP146" i="46" s="1"/>
  <c r="ED146" i="46"/>
  <c r="BO146" i="44" s="1"/>
  <c r="EC146" i="46"/>
  <c r="BN146" i="44" s="1"/>
  <c r="EB146" i="46"/>
  <c r="BM146" i="46" s="1"/>
  <c r="EA146" i="46"/>
  <c r="BL146" i="46" s="1"/>
  <c r="DZ146" i="46"/>
  <c r="DY146" i="46"/>
  <c r="DX146" i="46"/>
  <c r="DW146" i="46"/>
  <c r="BH146" i="46" s="1"/>
  <c r="DV146" i="46"/>
  <c r="BG146" i="46" s="1"/>
  <c r="DU146" i="46"/>
  <c r="BF146" i="46" s="1"/>
  <c r="DT146" i="46"/>
  <c r="DS146" i="46"/>
  <c r="DR146" i="46"/>
  <c r="BC146" i="46" s="1"/>
  <c r="DQ146" i="46"/>
  <c r="DP146" i="46"/>
  <c r="DO146" i="46"/>
  <c r="DN146" i="46"/>
  <c r="AY146" i="46" s="1"/>
  <c r="DM146" i="46"/>
  <c r="DL146" i="46"/>
  <c r="AW146" i="46" s="1"/>
  <c r="DK146" i="46"/>
  <c r="AV146" i="46" s="1"/>
  <c r="DJ146" i="46"/>
  <c r="AU146" i="46" s="1"/>
  <c r="DI146" i="46"/>
  <c r="DH146" i="46"/>
  <c r="DG146" i="46"/>
  <c r="AR146" i="46" s="1"/>
  <c r="DF146" i="46"/>
  <c r="AQ146" i="46" s="1"/>
  <c r="DE146" i="46"/>
  <c r="AP146" i="46" s="1"/>
  <c r="DD146" i="46"/>
  <c r="DC146" i="46"/>
  <c r="DB146" i="46"/>
  <c r="AM146" i="46" s="1"/>
  <c r="DA146" i="46"/>
  <c r="CZ146" i="46"/>
  <c r="CY146" i="46"/>
  <c r="AJ146" i="46" s="1"/>
  <c r="CX146" i="46"/>
  <c r="CW146" i="46"/>
  <c r="CV146" i="46"/>
  <c r="CU146" i="46"/>
  <c r="CT146" i="46"/>
  <c r="AE146" i="46" s="1"/>
  <c r="CS146" i="46"/>
  <c r="CR146" i="46"/>
  <c r="CQ146" i="46"/>
  <c r="AB146" i="46" s="1"/>
  <c r="CP146" i="46"/>
  <c r="AA146" i="46" s="1"/>
  <c r="CO146" i="46"/>
  <c r="Z146" i="46" s="1"/>
  <c r="CN146" i="46"/>
  <c r="CM146" i="46"/>
  <c r="CL146" i="46"/>
  <c r="W146" i="46" s="1"/>
  <c r="CK146" i="46"/>
  <c r="CJ146" i="46"/>
  <c r="CI146" i="46"/>
  <c r="CH146" i="46"/>
  <c r="S146" i="46" s="1"/>
  <c r="CG146" i="46"/>
  <c r="R146" i="46" s="1"/>
  <c r="CF146" i="46"/>
  <c r="CE146" i="46"/>
  <c r="CD146" i="46"/>
  <c r="O146" i="46" s="1"/>
  <c r="CC146" i="46"/>
  <c r="CB146" i="46"/>
  <c r="CA146" i="46"/>
  <c r="L146" i="46" s="1"/>
  <c r="BZ146" i="46"/>
  <c r="BY146" i="46"/>
  <c r="BX146" i="46"/>
  <c r="BW146" i="46"/>
  <c r="BV146" i="46"/>
  <c r="G146" i="46" s="1"/>
  <c r="BU146" i="46"/>
  <c r="BT146" i="46"/>
  <c r="BS146" i="46"/>
  <c r="D146" i="46" s="1"/>
  <c r="BO146" i="46"/>
  <c r="BN146" i="46"/>
  <c r="B146" i="46"/>
  <c r="B146" i="44" s="1"/>
  <c r="A146" i="46"/>
  <c r="A144" i="27" s="1"/>
  <c r="EF145" i="46"/>
  <c r="BQ145" i="46" s="1"/>
  <c r="EE145" i="46"/>
  <c r="ED145" i="46"/>
  <c r="BO145" i="44" s="1"/>
  <c r="EC145" i="46"/>
  <c r="BN145" i="46" s="1"/>
  <c r="EB145" i="46"/>
  <c r="BM145" i="46" s="1"/>
  <c r="EA145" i="46"/>
  <c r="BL145" i="46" s="1"/>
  <c r="DZ145" i="46"/>
  <c r="DY145" i="46"/>
  <c r="DX145" i="46"/>
  <c r="BI145" i="46" s="1"/>
  <c r="DW145" i="46"/>
  <c r="DV145" i="46"/>
  <c r="BG145" i="46" s="1"/>
  <c r="DU145" i="46"/>
  <c r="BF145" i="46" s="1"/>
  <c r="DT145" i="46"/>
  <c r="DS145" i="46"/>
  <c r="DR145" i="46"/>
  <c r="DQ145" i="46"/>
  <c r="DP145" i="46"/>
  <c r="BA145" i="46" s="1"/>
  <c r="DO145" i="46"/>
  <c r="DN145" i="46"/>
  <c r="AY145" i="46" s="1"/>
  <c r="DM145" i="46"/>
  <c r="AX145" i="46" s="1"/>
  <c r="DL145" i="46"/>
  <c r="AW145" i="46" s="1"/>
  <c r="DK145" i="46"/>
  <c r="DJ145" i="46"/>
  <c r="DI145" i="46"/>
  <c r="DH145" i="46"/>
  <c r="AS145" i="46" s="1"/>
  <c r="DG145" i="46"/>
  <c r="DF145" i="46"/>
  <c r="AQ145" i="46" s="1"/>
  <c r="DE145" i="46"/>
  <c r="AP145" i="46" s="1"/>
  <c r="DD145" i="46"/>
  <c r="AO145" i="46" s="1"/>
  <c r="DC145" i="46"/>
  <c r="DB145" i="46"/>
  <c r="AM145" i="46" s="1"/>
  <c r="DA145" i="46"/>
  <c r="AL145" i="46" s="1"/>
  <c r="CZ145" i="46"/>
  <c r="AK145" i="46" s="1"/>
  <c r="CY145" i="46"/>
  <c r="CX145" i="46"/>
  <c r="AI145" i="46" s="1"/>
  <c r="CW145" i="46"/>
  <c r="CV145" i="46"/>
  <c r="AG145" i="46" s="1"/>
  <c r="CU145" i="46"/>
  <c r="AF145" i="46" s="1"/>
  <c r="CT145" i="46"/>
  <c r="CS145" i="46"/>
  <c r="CR145" i="46"/>
  <c r="CQ145" i="46"/>
  <c r="CP145" i="46"/>
  <c r="AA145" i="46" s="1"/>
  <c r="CO145" i="46"/>
  <c r="Z145" i="46" s="1"/>
  <c r="CN145" i="46"/>
  <c r="Y145" i="46" s="1"/>
  <c r="CM145" i="46"/>
  <c r="CL145" i="46"/>
  <c r="W145" i="46" s="1"/>
  <c r="CK145" i="46"/>
  <c r="CJ145" i="46"/>
  <c r="U145" i="46" s="1"/>
  <c r="CI145" i="46"/>
  <c r="CH145" i="46"/>
  <c r="S145" i="46" s="1"/>
  <c r="CG145" i="46"/>
  <c r="R145" i="46" s="1"/>
  <c r="CF145" i="46"/>
  <c r="Q145" i="46" s="1"/>
  <c r="CE145" i="46"/>
  <c r="CD145" i="46"/>
  <c r="O145" i="46" s="1"/>
  <c r="CC145" i="46"/>
  <c r="CB145" i="46"/>
  <c r="M145" i="46" s="1"/>
  <c r="CA145" i="46"/>
  <c r="BZ145" i="46"/>
  <c r="K145" i="46" s="1"/>
  <c r="BY145" i="46"/>
  <c r="J145" i="46" s="1"/>
  <c r="BX145" i="46"/>
  <c r="BW145" i="46"/>
  <c r="H145" i="46" s="1"/>
  <c r="BV145" i="46"/>
  <c r="BU145" i="46"/>
  <c r="F145" i="46" s="1"/>
  <c r="BT145" i="46"/>
  <c r="E145" i="46" s="1"/>
  <c r="BS145" i="46"/>
  <c r="BO145" i="46"/>
  <c r="B145" i="46"/>
  <c r="B145" i="44" s="1"/>
  <c r="A145" i="46"/>
  <c r="A145" i="44" s="1"/>
  <c r="EF144" i="46"/>
  <c r="EE144" i="46"/>
  <c r="BP144" i="46" s="1"/>
  <c r="ED144" i="46"/>
  <c r="EC144" i="46"/>
  <c r="BN144" i="46" s="1"/>
  <c r="EB144" i="46"/>
  <c r="EA144" i="46"/>
  <c r="DZ144" i="46"/>
  <c r="DY144" i="46"/>
  <c r="BJ144" i="46" s="1"/>
  <c r="DX144" i="46"/>
  <c r="DW144" i="46"/>
  <c r="BH144" i="46" s="1"/>
  <c r="DV144" i="46"/>
  <c r="DU144" i="46"/>
  <c r="DT144" i="46"/>
  <c r="DS144" i="46"/>
  <c r="BD144" i="46" s="1"/>
  <c r="DR144" i="46"/>
  <c r="BC144" i="46" s="1"/>
  <c r="DQ144" i="46"/>
  <c r="BB144" i="46" s="1"/>
  <c r="DP144" i="46"/>
  <c r="DO144" i="46"/>
  <c r="DN144" i="46"/>
  <c r="DM144" i="46"/>
  <c r="AX144" i="46" s="1"/>
  <c r="DL144" i="46"/>
  <c r="DK144" i="46"/>
  <c r="DJ144" i="46"/>
  <c r="AU144" i="46" s="1"/>
  <c r="DI144" i="46"/>
  <c r="AT144" i="46" s="1"/>
  <c r="DH144" i="46"/>
  <c r="DG144" i="46"/>
  <c r="DF144" i="46"/>
  <c r="AQ144" i="46" s="1"/>
  <c r="DE144" i="46"/>
  <c r="AP144" i="46" s="1"/>
  <c r="DD144" i="46"/>
  <c r="DC144" i="46"/>
  <c r="DB144" i="46"/>
  <c r="AM144" i="46" s="1"/>
  <c r="DA144" i="46"/>
  <c r="AL144" i="46" s="1"/>
  <c r="CZ144" i="46"/>
  <c r="CY144" i="46"/>
  <c r="CX144" i="46"/>
  <c r="CW144" i="46"/>
  <c r="AH144" i="46" s="1"/>
  <c r="CV144" i="46"/>
  <c r="CU144" i="46"/>
  <c r="AF144" i="46" s="1"/>
  <c r="CT144" i="46"/>
  <c r="AE144" i="46" s="1"/>
  <c r="CS144" i="46"/>
  <c r="CR144" i="46"/>
  <c r="AC144" i="46" s="1"/>
  <c r="CQ144" i="46"/>
  <c r="CP144" i="46"/>
  <c r="CO144" i="46"/>
  <c r="Z144" i="46" s="1"/>
  <c r="CN144" i="46"/>
  <c r="CM144" i="46"/>
  <c r="CL144" i="46"/>
  <c r="W144" i="46" s="1"/>
  <c r="CK144" i="46"/>
  <c r="V144" i="46" s="1"/>
  <c r="CJ144" i="46"/>
  <c r="CI144" i="46"/>
  <c r="CH144" i="46"/>
  <c r="CG144" i="46"/>
  <c r="R144" i="46" s="1"/>
  <c r="CF144" i="46"/>
  <c r="CE144" i="46"/>
  <c r="P144" i="46" s="1"/>
  <c r="CD144" i="46"/>
  <c r="O144" i="46" s="1"/>
  <c r="CC144" i="46"/>
  <c r="N144" i="46" s="1"/>
  <c r="CB144" i="46"/>
  <c r="M144" i="46" s="1"/>
  <c r="CA144" i="46"/>
  <c r="L144" i="46" s="1"/>
  <c r="BZ144" i="46"/>
  <c r="BY144" i="46"/>
  <c r="J144" i="46" s="1"/>
  <c r="BX144" i="46"/>
  <c r="BW144" i="46"/>
  <c r="H144" i="46" s="1"/>
  <c r="BV144" i="46"/>
  <c r="BU144" i="46"/>
  <c r="F144" i="46" s="1"/>
  <c r="BT144" i="46"/>
  <c r="BS144" i="46"/>
  <c r="D144" i="46" s="1"/>
  <c r="B144" i="46"/>
  <c r="B144" i="44" s="1"/>
  <c r="A144" i="46"/>
  <c r="A142" i="27" s="1"/>
  <c r="EF143" i="46"/>
  <c r="EE143" i="46"/>
  <c r="BP143" i="46" s="1"/>
  <c r="ED143" i="46"/>
  <c r="BO143" i="46" s="1"/>
  <c r="EC143" i="46"/>
  <c r="BN143" i="46" s="1"/>
  <c r="EB143" i="46"/>
  <c r="EA143" i="46"/>
  <c r="DZ143" i="46"/>
  <c r="DY143" i="46"/>
  <c r="BJ143" i="46" s="1"/>
  <c r="DX143" i="46"/>
  <c r="DW143" i="46"/>
  <c r="BH143" i="46" s="1"/>
  <c r="DV143" i="46"/>
  <c r="BG143" i="46" s="1"/>
  <c r="DU143" i="46"/>
  <c r="BF143" i="46" s="1"/>
  <c r="DT143" i="46"/>
  <c r="BE143" i="46" s="1"/>
  <c r="DS143" i="46"/>
  <c r="DR143" i="46"/>
  <c r="BC143" i="46" s="1"/>
  <c r="DQ143" i="46"/>
  <c r="BB143" i="46" s="1"/>
  <c r="DP143" i="46"/>
  <c r="DO143" i="46"/>
  <c r="AZ143" i="46" s="1"/>
  <c r="DN143" i="46"/>
  <c r="DM143" i="46"/>
  <c r="AX143" i="46" s="1"/>
  <c r="DL143" i="46"/>
  <c r="DK143" i="46"/>
  <c r="DJ143" i="46"/>
  <c r="DI143" i="46"/>
  <c r="AT143" i="46" s="1"/>
  <c r="DH143" i="46"/>
  <c r="DG143" i="46"/>
  <c r="AR143" i="46" s="1"/>
  <c r="DF143" i="46"/>
  <c r="AQ143" i="44" s="1"/>
  <c r="DE143" i="46"/>
  <c r="DD143" i="46"/>
  <c r="DC143" i="46"/>
  <c r="DB143" i="46"/>
  <c r="DA143" i="46"/>
  <c r="AL143" i="46" s="1"/>
  <c r="CZ143" i="46"/>
  <c r="CY143" i="46"/>
  <c r="AJ143" i="46" s="1"/>
  <c r="CX143" i="46"/>
  <c r="AI143" i="46" s="1"/>
  <c r="CW143" i="46"/>
  <c r="AH143" i="46" s="1"/>
  <c r="CV143" i="46"/>
  <c r="CU143" i="46"/>
  <c r="AF143" i="46" s="1"/>
  <c r="CT143" i="46"/>
  <c r="CS143" i="46"/>
  <c r="CR143" i="46"/>
  <c r="CQ143" i="46"/>
  <c r="CP143" i="46"/>
  <c r="AA143" i="46" s="1"/>
  <c r="CO143" i="46"/>
  <c r="Z143" i="46" s="1"/>
  <c r="CN143" i="46"/>
  <c r="Y143" i="46" s="1"/>
  <c r="CM143" i="46"/>
  <c r="X143" i="46" s="1"/>
  <c r="CL143" i="46"/>
  <c r="CK143" i="46"/>
  <c r="V143" i="46" s="1"/>
  <c r="CJ143" i="46"/>
  <c r="CI143" i="46"/>
  <c r="CH143" i="46"/>
  <c r="S143" i="46" s="1"/>
  <c r="CG143" i="46"/>
  <c r="R143" i="46" s="1"/>
  <c r="CF143" i="46"/>
  <c r="CE143" i="46"/>
  <c r="P143" i="46" s="1"/>
  <c r="CD143" i="46"/>
  <c r="CC143" i="46"/>
  <c r="CB143" i="46"/>
  <c r="CA143" i="46"/>
  <c r="L143" i="46" s="1"/>
  <c r="BZ143" i="46"/>
  <c r="K143" i="46" s="1"/>
  <c r="BY143" i="46"/>
  <c r="BX143" i="46"/>
  <c r="I143" i="46" s="1"/>
  <c r="BW143" i="46"/>
  <c r="H143" i="46" s="1"/>
  <c r="BV143" i="46"/>
  <c r="G143" i="46" s="1"/>
  <c r="BU143" i="46"/>
  <c r="F143" i="46" s="1"/>
  <c r="BT143" i="46"/>
  <c r="BS143" i="46"/>
  <c r="AQ143" i="46"/>
  <c r="B143" i="46"/>
  <c r="B143" i="44" s="1"/>
  <c r="A143" i="46"/>
  <c r="EF142" i="46"/>
  <c r="EE142" i="46"/>
  <c r="ED142" i="46"/>
  <c r="BO142" i="46" s="1"/>
  <c r="EC142" i="46"/>
  <c r="EB142" i="46"/>
  <c r="BM142" i="46" s="1"/>
  <c r="EA142" i="46"/>
  <c r="DZ142" i="46"/>
  <c r="BK142" i="46" s="1"/>
  <c r="DY142" i="46"/>
  <c r="DX142" i="46"/>
  <c r="DW142" i="46"/>
  <c r="DV142" i="46"/>
  <c r="DU142" i="46"/>
  <c r="DT142" i="46"/>
  <c r="DS142" i="46"/>
  <c r="BD142" i="46" s="1"/>
  <c r="DR142" i="46"/>
  <c r="DQ142" i="46"/>
  <c r="BB142" i="46" s="1"/>
  <c r="DP142" i="46"/>
  <c r="DO142" i="46"/>
  <c r="DN142" i="46"/>
  <c r="AY142" i="46" s="1"/>
  <c r="DM142" i="46"/>
  <c r="DL142" i="46"/>
  <c r="AW142" i="46" s="1"/>
  <c r="DK142" i="46"/>
  <c r="AV142" i="46" s="1"/>
  <c r="DJ142" i="46"/>
  <c r="AU142" i="46" s="1"/>
  <c r="DI142" i="46"/>
  <c r="DH142" i="46"/>
  <c r="DG142" i="46"/>
  <c r="DF142" i="46"/>
  <c r="DE142" i="46"/>
  <c r="DD142" i="46"/>
  <c r="AO142" i="46" s="1"/>
  <c r="DC142" i="46"/>
  <c r="AN142" i="46" s="1"/>
  <c r="DB142" i="46"/>
  <c r="AM142" i="46" s="1"/>
  <c r="DA142" i="46"/>
  <c r="AL142" i="46" s="1"/>
  <c r="CZ142" i="46"/>
  <c r="CY142" i="46"/>
  <c r="CX142" i="46"/>
  <c r="AI142" i="46" s="1"/>
  <c r="CW142" i="46"/>
  <c r="CV142" i="46"/>
  <c r="CU142" i="46"/>
  <c r="AF142" i="46" s="1"/>
  <c r="CT142" i="46"/>
  <c r="CS142" i="46"/>
  <c r="CR142" i="46"/>
  <c r="CQ142" i="46"/>
  <c r="CP142" i="46"/>
  <c r="AA142" i="46" s="1"/>
  <c r="CO142" i="46"/>
  <c r="CN142" i="46"/>
  <c r="Y142" i="46" s="1"/>
  <c r="CM142" i="46"/>
  <c r="CL142" i="46"/>
  <c r="W142" i="46" s="1"/>
  <c r="CK142" i="46"/>
  <c r="CJ142" i="46"/>
  <c r="U142" i="46" s="1"/>
  <c r="CI142" i="46"/>
  <c r="CH142" i="46"/>
  <c r="S142" i="46" s="1"/>
  <c r="CG142" i="46"/>
  <c r="CF142" i="46"/>
  <c r="Q142" i="46" s="1"/>
  <c r="CE142" i="46"/>
  <c r="P142" i="46" s="1"/>
  <c r="CD142" i="46"/>
  <c r="O142" i="46" s="1"/>
  <c r="CC142" i="46"/>
  <c r="CB142" i="46"/>
  <c r="CA142" i="46"/>
  <c r="L142" i="46" s="1"/>
  <c r="BZ142" i="46"/>
  <c r="K142" i="46" s="1"/>
  <c r="BY142" i="46"/>
  <c r="BX142" i="46"/>
  <c r="BW142" i="46"/>
  <c r="H142" i="46" s="1"/>
  <c r="BV142" i="46"/>
  <c r="G142" i="46" s="1"/>
  <c r="BU142" i="46"/>
  <c r="BT142" i="46"/>
  <c r="E142" i="46" s="1"/>
  <c r="BS142" i="46"/>
  <c r="D142" i="46" s="1"/>
  <c r="B142" i="46"/>
  <c r="B142" i="44" s="1"/>
  <c r="A142" i="46"/>
  <c r="EF141" i="46"/>
  <c r="BQ141" i="46" s="1"/>
  <c r="EE141" i="46"/>
  <c r="BP141" i="46" s="1"/>
  <c r="ED141" i="46"/>
  <c r="BO141" i="44" s="1"/>
  <c r="EC141" i="46"/>
  <c r="BN141" i="44" s="1"/>
  <c r="EB141" i="46"/>
  <c r="EA141" i="46"/>
  <c r="BL141" i="46" s="1"/>
  <c r="DZ141" i="46"/>
  <c r="DY141" i="46"/>
  <c r="DX141" i="46"/>
  <c r="BI141" i="46" s="1"/>
  <c r="DW141" i="46"/>
  <c r="BH141" i="46" s="1"/>
  <c r="DV141" i="46"/>
  <c r="DU141" i="46"/>
  <c r="DT141" i="46"/>
  <c r="DS141" i="46"/>
  <c r="BD141" i="46" s="1"/>
  <c r="DR141" i="46"/>
  <c r="BC141" i="46" s="1"/>
  <c r="DQ141" i="46"/>
  <c r="DP141" i="46"/>
  <c r="BA141" i="46" s="1"/>
  <c r="DO141" i="46"/>
  <c r="AZ141" i="46" s="1"/>
  <c r="DN141" i="46"/>
  <c r="DM141" i="46"/>
  <c r="DL141" i="46"/>
  <c r="DK141" i="46"/>
  <c r="AV141" i="46" s="1"/>
  <c r="DJ141" i="46"/>
  <c r="AU141" i="46" s="1"/>
  <c r="DI141" i="46"/>
  <c r="DH141" i="46"/>
  <c r="DG141" i="46"/>
  <c r="DF141" i="46"/>
  <c r="AQ141" i="46" s="1"/>
  <c r="DE141" i="46"/>
  <c r="AP141" i="46" s="1"/>
  <c r="DD141" i="46"/>
  <c r="DC141" i="46"/>
  <c r="AN141" i="46" s="1"/>
  <c r="DB141" i="46"/>
  <c r="AM141" i="46" s="1"/>
  <c r="DA141" i="46"/>
  <c r="CZ141" i="46"/>
  <c r="AK141" i="46" s="1"/>
  <c r="CY141" i="46"/>
  <c r="AJ141" i="46" s="1"/>
  <c r="CX141" i="46"/>
  <c r="AI141" i="46" s="1"/>
  <c r="CW141" i="46"/>
  <c r="CV141" i="46"/>
  <c r="CU141" i="46"/>
  <c r="AF141" i="46" s="1"/>
  <c r="CT141" i="46"/>
  <c r="CS141" i="46"/>
  <c r="CR141" i="46"/>
  <c r="AC141" i="46" s="1"/>
  <c r="CQ141" i="46"/>
  <c r="AB141" i="46" s="1"/>
  <c r="CP141" i="46"/>
  <c r="CO141" i="46"/>
  <c r="Z141" i="46" s="1"/>
  <c r="CN141" i="46"/>
  <c r="CM141" i="46"/>
  <c r="X141" i="46" s="1"/>
  <c r="CL141" i="46"/>
  <c r="W141" i="46" s="1"/>
  <c r="CK141" i="46"/>
  <c r="CJ141" i="46"/>
  <c r="U141" i="46" s="1"/>
  <c r="CI141" i="46"/>
  <c r="T141" i="46" s="1"/>
  <c r="CH141" i="46"/>
  <c r="S141" i="46" s="1"/>
  <c r="CG141" i="46"/>
  <c r="CF141" i="46"/>
  <c r="Q141" i="46" s="1"/>
  <c r="CE141" i="46"/>
  <c r="P141" i="46" s="1"/>
  <c r="CD141" i="46"/>
  <c r="O141" i="46" s="1"/>
  <c r="CC141" i="46"/>
  <c r="CB141" i="46"/>
  <c r="M141" i="46" s="1"/>
  <c r="CA141" i="46"/>
  <c r="L141" i="46" s="1"/>
  <c r="BZ141" i="46"/>
  <c r="K141" i="46" s="1"/>
  <c r="BY141" i="46"/>
  <c r="BX141" i="46"/>
  <c r="BW141" i="46"/>
  <c r="H141" i="46" s="1"/>
  <c r="BV141" i="46"/>
  <c r="G141" i="46" s="1"/>
  <c r="BU141" i="46"/>
  <c r="BT141" i="46"/>
  <c r="E141" i="46" s="1"/>
  <c r="BS141" i="46"/>
  <c r="BO141" i="46"/>
  <c r="BN141" i="46"/>
  <c r="B141" i="46"/>
  <c r="B141" i="44" s="1"/>
  <c r="A141" i="46"/>
  <c r="A139" i="27" s="1"/>
  <c r="EF140" i="46"/>
  <c r="EE140" i="46"/>
  <c r="ED140" i="46"/>
  <c r="BO140" i="46" s="1"/>
  <c r="EC140" i="46"/>
  <c r="BN140" i="46" s="1"/>
  <c r="EB140" i="46"/>
  <c r="BM140" i="46" s="1"/>
  <c r="EA140" i="46"/>
  <c r="DZ140" i="46"/>
  <c r="DY140" i="46"/>
  <c r="BJ140" i="46" s="1"/>
  <c r="DX140" i="46"/>
  <c r="BI140" i="46" s="1"/>
  <c r="DW140" i="46"/>
  <c r="DV140" i="46"/>
  <c r="BG140" i="46" s="1"/>
  <c r="DU140" i="46"/>
  <c r="BF140" i="46" s="1"/>
  <c r="DT140" i="46"/>
  <c r="BE140" i="46" s="1"/>
  <c r="DS140" i="46"/>
  <c r="BD140" i="46" s="1"/>
  <c r="DR140" i="46"/>
  <c r="BC140" i="46" s="1"/>
  <c r="DQ140" i="46"/>
  <c r="DP140" i="46"/>
  <c r="BA140" i="46" s="1"/>
  <c r="DO140" i="46"/>
  <c r="DN140" i="46"/>
  <c r="AY140" i="46" s="1"/>
  <c r="DM140" i="46"/>
  <c r="AX140" i="46" s="1"/>
  <c r="DL140" i="46"/>
  <c r="AW140" i="46" s="1"/>
  <c r="DK140" i="46"/>
  <c r="AV140" i="46" s="1"/>
  <c r="DJ140" i="46"/>
  <c r="DI140" i="46"/>
  <c r="DH140" i="46"/>
  <c r="AS140" i="46" s="1"/>
  <c r="DG140" i="46"/>
  <c r="DF140" i="46"/>
  <c r="AQ140" i="46" s="1"/>
  <c r="DE140" i="46"/>
  <c r="AP140" i="46" s="1"/>
  <c r="DD140" i="46"/>
  <c r="DC140" i="46"/>
  <c r="DB140" i="46"/>
  <c r="DA140" i="46"/>
  <c r="CZ140" i="46"/>
  <c r="AK140" i="46" s="1"/>
  <c r="CY140" i="46"/>
  <c r="CX140" i="46"/>
  <c r="AI140" i="46" s="1"/>
  <c r="CW140" i="46"/>
  <c r="AH140" i="46" s="1"/>
  <c r="CV140" i="46"/>
  <c r="AG140" i="46" s="1"/>
  <c r="CU140" i="46"/>
  <c r="AF140" i="46" s="1"/>
  <c r="CT140" i="46"/>
  <c r="CS140" i="46"/>
  <c r="AD140" i="46" s="1"/>
  <c r="CR140" i="46"/>
  <c r="CQ140" i="46"/>
  <c r="CP140" i="46"/>
  <c r="AA140" i="46" s="1"/>
  <c r="CO140" i="46"/>
  <c r="Z140" i="46" s="1"/>
  <c r="CN140" i="46"/>
  <c r="Y140" i="46" s="1"/>
  <c r="CM140" i="46"/>
  <c r="CL140" i="46"/>
  <c r="CK140" i="46"/>
  <c r="CJ140" i="46"/>
  <c r="U140" i="46" s="1"/>
  <c r="CI140" i="46"/>
  <c r="CH140" i="46"/>
  <c r="S140" i="46" s="1"/>
  <c r="CG140" i="46"/>
  <c r="CF140" i="46"/>
  <c r="CE140" i="46"/>
  <c r="P140" i="46" s="1"/>
  <c r="CD140" i="46"/>
  <c r="CC140" i="46"/>
  <c r="CB140" i="46"/>
  <c r="M140" i="46" s="1"/>
  <c r="CA140" i="46"/>
  <c r="BZ140" i="46"/>
  <c r="BY140" i="46"/>
  <c r="J140" i="46" s="1"/>
  <c r="BX140" i="46"/>
  <c r="BW140" i="46"/>
  <c r="H140" i="46" s="1"/>
  <c r="BV140" i="46"/>
  <c r="BU140" i="46"/>
  <c r="F140" i="46" s="1"/>
  <c r="BT140" i="46"/>
  <c r="E140" i="46" s="1"/>
  <c r="BS140" i="46"/>
  <c r="B140" i="46"/>
  <c r="B140" i="44" s="1"/>
  <c r="A140" i="46"/>
  <c r="A138" i="27" s="1"/>
  <c r="EF139" i="46"/>
  <c r="BQ139" i="46" s="1"/>
  <c r="EE139" i="46"/>
  <c r="ED139" i="46"/>
  <c r="BO139" i="44" s="1"/>
  <c r="EC139" i="46"/>
  <c r="BN139" i="44" s="1"/>
  <c r="EB139" i="46"/>
  <c r="BM139" i="46" s="1"/>
  <c r="EA139" i="46"/>
  <c r="DZ139" i="46"/>
  <c r="BK139" i="46" s="1"/>
  <c r="DY139" i="46"/>
  <c r="BJ139" i="46" s="1"/>
  <c r="DX139" i="46"/>
  <c r="BI139" i="46" s="1"/>
  <c r="DW139" i="46"/>
  <c r="BH139" i="46" s="1"/>
  <c r="DV139" i="46"/>
  <c r="DU139" i="46"/>
  <c r="DT139" i="46"/>
  <c r="BE139" i="46" s="1"/>
  <c r="DS139" i="46"/>
  <c r="DR139" i="46"/>
  <c r="BC139" i="46" s="1"/>
  <c r="DQ139" i="46"/>
  <c r="BB139" i="46" s="1"/>
  <c r="DP139" i="46"/>
  <c r="BA139" i="46" s="1"/>
  <c r="DO139" i="46"/>
  <c r="AZ139" i="46" s="1"/>
  <c r="DN139" i="46"/>
  <c r="AY139" i="46" s="1"/>
  <c r="DM139" i="46"/>
  <c r="DL139" i="46"/>
  <c r="DK139" i="46"/>
  <c r="DJ139" i="46"/>
  <c r="AU139" i="46" s="1"/>
  <c r="DI139" i="46"/>
  <c r="AT139" i="46" s="1"/>
  <c r="DH139" i="46"/>
  <c r="AS139" i="46" s="1"/>
  <c r="DG139" i="46"/>
  <c r="AR139" i="46" s="1"/>
  <c r="DF139" i="46"/>
  <c r="DE139" i="46"/>
  <c r="DD139" i="46"/>
  <c r="AO139" i="46" s="1"/>
  <c r="DC139" i="46"/>
  <c r="DB139" i="46"/>
  <c r="AM139" i="46" s="1"/>
  <c r="DA139" i="46"/>
  <c r="CZ139" i="46"/>
  <c r="AK139" i="46" s="1"/>
  <c r="CY139" i="46"/>
  <c r="AJ139" i="46" s="1"/>
  <c r="CX139" i="46"/>
  <c r="AI139" i="46" s="1"/>
  <c r="CW139" i="46"/>
  <c r="CV139" i="46"/>
  <c r="CU139" i="46"/>
  <c r="CT139" i="46"/>
  <c r="AE139" i="46" s="1"/>
  <c r="CS139" i="46"/>
  <c r="AD139" i="46" s="1"/>
  <c r="CR139" i="46"/>
  <c r="AC139" i="46" s="1"/>
  <c r="CQ139" i="46"/>
  <c r="CP139" i="46"/>
  <c r="AA139" i="46" s="1"/>
  <c r="CO139" i="46"/>
  <c r="CN139" i="46"/>
  <c r="Y139" i="46" s="1"/>
  <c r="CM139" i="46"/>
  <c r="CL139" i="46"/>
  <c r="W139" i="46" s="1"/>
  <c r="CK139" i="46"/>
  <c r="V139" i="46" s="1"/>
  <c r="CJ139" i="46"/>
  <c r="U139" i="46" s="1"/>
  <c r="CI139" i="46"/>
  <c r="T139" i="46" s="1"/>
  <c r="CH139" i="46"/>
  <c r="CG139" i="46"/>
  <c r="CF139" i="46"/>
  <c r="Q139" i="46" s="1"/>
  <c r="CE139" i="46"/>
  <c r="CD139" i="46"/>
  <c r="CC139" i="46"/>
  <c r="N139" i="46" s="1"/>
  <c r="CB139" i="46"/>
  <c r="M139" i="46" s="1"/>
  <c r="CA139" i="46"/>
  <c r="L139" i="46" s="1"/>
  <c r="BZ139" i="46"/>
  <c r="K139" i="46" s="1"/>
  <c r="BY139" i="46"/>
  <c r="BX139" i="46"/>
  <c r="I139" i="46" s="1"/>
  <c r="BW139" i="46"/>
  <c r="BV139" i="46"/>
  <c r="BU139" i="46"/>
  <c r="F139" i="46" s="1"/>
  <c r="BT139" i="46"/>
  <c r="BS139" i="46"/>
  <c r="BO139" i="46"/>
  <c r="BN139" i="46"/>
  <c r="B139" i="46"/>
  <c r="B139" i="44" s="1"/>
  <c r="A139" i="46"/>
  <c r="C139" i="46" s="1"/>
  <c r="C139" i="44" s="1"/>
  <c r="EF138" i="46"/>
  <c r="BQ138" i="46" s="1"/>
  <c r="EE138" i="46"/>
  <c r="BP138" i="46" s="1"/>
  <c r="ED138" i="46"/>
  <c r="BO138" i="46" s="1"/>
  <c r="EC138" i="46"/>
  <c r="EB138" i="46"/>
  <c r="EA138" i="46"/>
  <c r="DZ138" i="46"/>
  <c r="BK138" i="46" s="1"/>
  <c r="DY138" i="46"/>
  <c r="DX138" i="46"/>
  <c r="BI138" i="46" s="1"/>
  <c r="DW138" i="46"/>
  <c r="BH138" i="46" s="1"/>
  <c r="DV138" i="46"/>
  <c r="DU138" i="46"/>
  <c r="BF138" i="46" s="1"/>
  <c r="DT138" i="46"/>
  <c r="BE138" i="46" s="1"/>
  <c r="DS138" i="46"/>
  <c r="DR138" i="46"/>
  <c r="BC138" i="46" s="1"/>
  <c r="DQ138" i="46"/>
  <c r="DP138" i="46"/>
  <c r="DO138" i="46"/>
  <c r="AZ138" i="46" s="1"/>
  <c r="DN138" i="46"/>
  <c r="AY138" i="46" s="1"/>
  <c r="DM138" i="46"/>
  <c r="DL138" i="46"/>
  <c r="DK138" i="46"/>
  <c r="DJ138" i="46"/>
  <c r="AU138" i="46" s="1"/>
  <c r="DI138" i="46"/>
  <c r="DH138" i="46"/>
  <c r="AS138" i="46" s="1"/>
  <c r="DG138" i="46"/>
  <c r="AR138" i="46" s="1"/>
  <c r="DF138" i="46"/>
  <c r="AQ138" i="46" s="1"/>
  <c r="DE138" i="46"/>
  <c r="DD138" i="46"/>
  <c r="AO138" i="46" s="1"/>
  <c r="DC138" i="46"/>
  <c r="AN138" i="46" s="1"/>
  <c r="DB138" i="46"/>
  <c r="DA138" i="46"/>
  <c r="CZ138" i="46"/>
  <c r="CY138" i="46"/>
  <c r="AJ138" i="46" s="1"/>
  <c r="CX138" i="46"/>
  <c r="CW138" i="46"/>
  <c r="CV138" i="46"/>
  <c r="CU138" i="46"/>
  <c r="CT138" i="46"/>
  <c r="AE138" i="46" s="1"/>
  <c r="CS138" i="46"/>
  <c r="CR138" i="46"/>
  <c r="AC138" i="46" s="1"/>
  <c r="CQ138" i="46"/>
  <c r="AB138" i="46" s="1"/>
  <c r="CP138" i="46"/>
  <c r="CO138" i="46"/>
  <c r="Z138" i="46" s="1"/>
  <c r="CN138" i="46"/>
  <c r="CM138" i="46"/>
  <c r="CL138" i="46"/>
  <c r="W138" i="46" s="1"/>
  <c r="CK138" i="46"/>
  <c r="CJ138" i="46"/>
  <c r="U138" i="46" s="1"/>
  <c r="CI138" i="46"/>
  <c r="CH138" i="46"/>
  <c r="CG138" i="46"/>
  <c r="R138" i="46" s="1"/>
  <c r="CF138" i="46"/>
  <c r="CE138" i="46"/>
  <c r="CD138" i="46"/>
  <c r="CC138" i="46"/>
  <c r="CB138" i="46"/>
  <c r="M138" i="46" s="1"/>
  <c r="CA138" i="46"/>
  <c r="L138" i="46" s="1"/>
  <c r="BZ138" i="46"/>
  <c r="BY138" i="46"/>
  <c r="BX138" i="46"/>
  <c r="BW138" i="46"/>
  <c r="H138" i="46" s="1"/>
  <c r="BV138" i="46"/>
  <c r="G138" i="46" s="1"/>
  <c r="BU138" i="46"/>
  <c r="BT138" i="46"/>
  <c r="BS138" i="46"/>
  <c r="D138" i="46" s="1"/>
  <c r="B138" i="46"/>
  <c r="B138" i="44" s="1"/>
  <c r="A138" i="46"/>
  <c r="A136" i="27" s="1"/>
  <c r="EF137" i="46"/>
  <c r="EE137" i="46"/>
  <c r="ED137" i="46"/>
  <c r="BO137" i="44" s="1"/>
  <c r="EC137" i="46"/>
  <c r="BN137" i="44" s="1"/>
  <c r="EB137" i="46"/>
  <c r="BM137" i="44" s="1"/>
  <c r="EA137" i="46"/>
  <c r="BL137" i="46" s="1"/>
  <c r="DZ137" i="46"/>
  <c r="BK137" i="46" s="1"/>
  <c r="DY137" i="46"/>
  <c r="BJ137" i="46" s="1"/>
  <c r="DX137" i="46"/>
  <c r="DW137" i="46"/>
  <c r="DV137" i="46"/>
  <c r="BG137" i="46" s="1"/>
  <c r="DU137" i="46"/>
  <c r="DT137" i="46"/>
  <c r="BE137" i="46" s="1"/>
  <c r="DS137" i="46"/>
  <c r="BD137" i="46" s="1"/>
  <c r="DR137" i="46"/>
  <c r="BC137" i="46" s="1"/>
  <c r="DQ137" i="46"/>
  <c r="BB137" i="46" s="1"/>
  <c r="DP137" i="46"/>
  <c r="BA137" i="46" s="1"/>
  <c r="DO137" i="46"/>
  <c r="DN137" i="46"/>
  <c r="AY137" i="46" s="1"/>
  <c r="DM137" i="46"/>
  <c r="DL137" i="46"/>
  <c r="AW137" i="46" s="1"/>
  <c r="DK137" i="46"/>
  <c r="AV137" i="46" s="1"/>
  <c r="DJ137" i="46"/>
  <c r="AU137" i="46" s="1"/>
  <c r="DI137" i="46"/>
  <c r="AT137" i="46" s="1"/>
  <c r="DH137" i="46"/>
  <c r="DG137" i="46"/>
  <c r="DF137" i="46"/>
  <c r="AQ137" i="46" s="1"/>
  <c r="DE137" i="46"/>
  <c r="DD137" i="46"/>
  <c r="DC137" i="46"/>
  <c r="AN137" i="46" s="1"/>
  <c r="DB137" i="46"/>
  <c r="AM137" i="46" s="1"/>
  <c r="DA137" i="46"/>
  <c r="AL137" i="46" s="1"/>
  <c r="CZ137" i="46"/>
  <c r="CY137" i="46"/>
  <c r="AJ137" i="46" s="1"/>
  <c r="CX137" i="46"/>
  <c r="CW137" i="46"/>
  <c r="CV137" i="46"/>
  <c r="AG137" i="46" s="1"/>
  <c r="CU137" i="46"/>
  <c r="AF137" i="46" s="1"/>
  <c r="CT137" i="46"/>
  <c r="AE137" i="46" s="1"/>
  <c r="CS137" i="46"/>
  <c r="AD137" i="46" s="1"/>
  <c r="CR137" i="46"/>
  <c r="AC137" i="46" s="1"/>
  <c r="CQ137" i="46"/>
  <c r="AB137" i="46" s="1"/>
  <c r="CP137" i="46"/>
  <c r="AA137" i="46" s="1"/>
  <c r="CO137" i="46"/>
  <c r="CN137" i="46"/>
  <c r="Y137" i="46" s="1"/>
  <c r="CM137" i="46"/>
  <c r="X137" i="46" s="1"/>
  <c r="CL137" i="46"/>
  <c r="W137" i="46" s="1"/>
  <c r="CK137" i="46"/>
  <c r="V137" i="46" s="1"/>
  <c r="CJ137" i="46"/>
  <c r="CI137" i="46"/>
  <c r="CH137" i="46"/>
  <c r="S137" i="46" s="1"/>
  <c r="CG137" i="46"/>
  <c r="CF137" i="46"/>
  <c r="Q137" i="46" s="1"/>
  <c r="CE137" i="46"/>
  <c r="P137" i="46" s="1"/>
  <c r="CD137" i="46"/>
  <c r="O137" i="46" s="1"/>
  <c r="CC137" i="46"/>
  <c r="CB137" i="46"/>
  <c r="CA137" i="46"/>
  <c r="L137" i="46" s="1"/>
  <c r="BZ137" i="46"/>
  <c r="K137" i="46" s="1"/>
  <c r="BY137" i="46"/>
  <c r="BX137" i="46"/>
  <c r="BW137" i="46"/>
  <c r="H137" i="46" s="1"/>
  <c r="BV137" i="46"/>
  <c r="BU137" i="46"/>
  <c r="BT137" i="46"/>
  <c r="BS137" i="46"/>
  <c r="BO137" i="46"/>
  <c r="BN137" i="46"/>
  <c r="BM137" i="46"/>
  <c r="B137" i="46"/>
  <c r="B137" i="44" s="1"/>
  <c r="A137" i="46"/>
  <c r="A135" i="27" s="1"/>
  <c r="EF136" i="46"/>
  <c r="BQ136" i="46" s="1"/>
  <c r="EE136" i="46"/>
  <c r="ED136" i="46"/>
  <c r="EC136" i="46"/>
  <c r="BN136" i="46" s="1"/>
  <c r="EB136" i="46"/>
  <c r="EA136" i="46"/>
  <c r="BL136" i="46" s="1"/>
  <c r="DZ136" i="46"/>
  <c r="BK136" i="46" s="1"/>
  <c r="DY136" i="46"/>
  <c r="BJ136" i="46" s="1"/>
  <c r="DX136" i="46"/>
  <c r="BI136" i="46" s="1"/>
  <c r="DW136" i="46"/>
  <c r="DV136" i="46"/>
  <c r="DU136" i="46"/>
  <c r="BF136" i="46" s="1"/>
  <c r="DT136" i="46"/>
  <c r="DS136" i="46"/>
  <c r="BD136" i="46" s="1"/>
  <c r="DR136" i="46"/>
  <c r="BC136" i="46" s="1"/>
  <c r="DQ136" i="46"/>
  <c r="DP136" i="46"/>
  <c r="BA136" i="46" s="1"/>
  <c r="DO136" i="46"/>
  <c r="DN136" i="46"/>
  <c r="DM136" i="46"/>
  <c r="AX136" i="46" s="1"/>
  <c r="DL136" i="46"/>
  <c r="DK136" i="46"/>
  <c r="DJ136" i="46"/>
  <c r="DI136" i="46"/>
  <c r="AT136" i="46" s="1"/>
  <c r="DH136" i="46"/>
  <c r="AS136" i="46" s="1"/>
  <c r="DG136" i="46"/>
  <c r="AR136" i="46" s="1"/>
  <c r="DF136" i="46"/>
  <c r="AQ136" i="46" s="1"/>
  <c r="DE136" i="46"/>
  <c r="AP136" i="46" s="1"/>
  <c r="DD136" i="46"/>
  <c r="DC136" i="46"/>
  <c r="AN136" i="46" s="1"/>
  <c r="DB136" i="46"/>
  <c r="AM136" i="46" s="1"/>
  <c r="DA136" i="46"/>
  <c r="AL136" i="46" s="1"/>
  <c r="CZ136" i="46"/>
  <c r="CY136" i="46"/>
  <c r="CX136" i="46"/>
  <c r="AI136" i="46" s="1"/>
  <c r="CW136" i="46"/>
  <c r="AH136" i="46" s="1"/>
  <c r="CV136" i="46"/>
  <c r="CU136" i="46"/>
  <c r="AF136" i="46" s="1"/>
  <c r="CT136" i="46"/>
  <c r="AE136" i="46" s="1"/>
  <c r="CS136" i="46"/>
  <c r="AD136" i="46" s="1"/>
  <c r="CR136" i="46"/>
  <c r="CQ136" i="46"/>
  <c r="CP136" i="46"/>
  <c r="CO136" i="46"/>
  <c r="Z136" i="46" s="1"/>
  <c r="CN136" i="46"/>
  <c r="CM136" i="46"/>
  <c r="X136" i="46" s="1"/>
  <c r="CL136" i="46"/>
  <c r="W136" i="46" s="1"/>
  <c r="CK136" i="46"/>
  <c r="V136" i="46" s="1"/>
  <c r="CJ136" i="46"/>
  <c r="U136" i="46" s="1"/>
  <c r="CI136" i="46"/>
  <c r="CH136" i="46"/>
  <c r="CG136" i="46"/>
  <c r="R136" i="46" s="1"/>
  <c r="CF136" i="46"/>
  <c r="CE136" i="46"/>
  <c r="P136" i="46" s="1"/>
  <c r="CD136" i="46"/>
  <c r="CC136" i="46"/>
  <c r="CB136" i="46"/>
  <c r="M136" i="46" s="1"/>
  <c r="CA136" i="46"/>
  <c r="BZ136" i="46"/>
  <c r="K136" i="46" s="1"/>
  <c r="BY136" i="46"/>
  <c r="BX136" i="46"/>
  <c r="BW136" i="46"/>
  <c r="H136" i="46" s="1"/>
  <c r="BV136" i="46"/>
  <c r="G136" i="46" s="1"/>
  <c r="BU136" i="46"/>
  <c r="BT136" i="46"/>
  <c r="E136" i="46" s="1"/>
  <c r="BS136" i="46"/>
  <c r="B136" i="46"/>
  <c r="B136" i="44" s="1"/>
  <c r="A136" i="46"/>
  <c r="A134" i="29" s="1"/>
  <c r="EF135" i="46"/>
  <c r="EE135" i="46"/>
  <c r="BP135" i="46" s="1"/>
  <c r="ED135" i="46"/>
  <c r="BO135" i="46" s="1"/>
  <c r="EC135" i="46"/>
  <c r="EB135" i="46"/>
  <c r="EA135" i="46"/>
  <c r="DZ135" i="46"/>
  <c r="DY135" i="46"/>
  <c r="BJ135" i="46" s="1"/>
  <c r="DX135" i="46"/>
  <c r="DW135" i="46"/>
  <c r="BH135" i="46" s="1"/>
  <c r="DV135" i="46"/>
  <c r="BG135" i="46" s="1"/>
  <c r="DU135" i="46"/>
  <c r="BF135" i="46" s="1"/>
  <c r="DT135" i="46"/>
  <c r="BE135" i="46" s="1"/>
  <c r="DS135" i="46"/>
  <c r="DR135" i="46"/>
  <c r="DQ135" i="46"/>
  <c r="BB135" i="46" s="1"/>
  <c r="DP135" i="46"/>
  <c r="DO135" i="46"/>
  <c r="AZ135" i="46" s="1"/>
  <c r="DN135" i="46"/>
  <c r="AY135" i="46" s="1"/>
  <c r="DM135" i="46"/>
  <c r="AX135" i="46" s="1"/>
  <c r="DL135" i="46"/>
  <c r="AW135" i="46" s="1"/>
  <c r="DK135" i="46"/>
  <c r="AV135" i="46" s="1"/>
  <c r="DJ135" i="46"/>
  <c r="DI135" i="46"/>
  <c r="AT135" i="46" s="1"/>
  <c r="DH135" i="46"/>
  <c r="DG135" i="46"/>
  <c r="AR135" i="46" s="1"/>
  <c r="DF135" i="46"/>
  <c r="AQ135" i="46" s="1"/>
  <c r="DE135" i="46"/>
  <c r="DD135" i="46"/>
  <c r="DC135" i="46"/>
  <c r="DB135" i="46"/>
  <c r="DA135" i="46"/>
  <c r="AL135" i="46" s="1"/>
  <c r="CZ135" i="46"/>
  <c r="CY135" i="46"/>
  <c r="AJ135" i="46" s="1"/>
  <c r="CX135" i="46"/>
  <c r="AI135" i="46" s="1"/>
  <c r="CW135" i="46"/>
  <c r="AH135" i="46" s="1"/>
  <c r="CV135" i="46"/>
  <c r="AG135" i="46" s="1"/>
  <c r="CU135" i="46"/>
  <c r="AF135" i="46" s="1"/>
  <c r="CT135" i="46"/>
  <c r="CS135" i="46"/>
  <c r="CR135" i="46"/>
  <c r="CQ135" i="46"/>
  <c r="CP135" i="46"/>
  <c r="CO135" i="46"/>
  <c r="Z135" i="46" s="1"/>
  <c r="CN135" i="46"/>
  <c r="CM135" i="46"/>
  <c r="CL135" i="46"/>
  <c r="CK135" i="46"/>
  <c r="V135" i="46" s="1"/>
  <c r="CJ135" i="46"/>
  <c r="CI135" i="46"/>
  <c r="CH135" i="46"/>
  <c r="S135" i="46" s="1"/>
  <c r="CG135" i="46"/>
  <c r="CF135" i="46"/>
  <c r="Q135" i="46" s="1"/>
  <c r="CE135" i="46"/>
  <c r="P135" i="46" s="1"/>
  <c r="CD135" i="46"/>
  <c r="O135" i="46" s="1"/>
  <c r="CC135" i="46"/>
  <c r="N135" i="46" s="1"/>
  <c r="CB135" i="46"/>
  <c r="CA135" i="46"/>
  <c r="L135" i="46" s="1"/>
  <c r="BZ135" i="46"/>
  <c r="K135" i="46" s="1"/>
  <c r="BY135" i="46"/>
  <c r="J135" i="46" s="1"/>
  <c r="BX135" i="46"/>
  <c r="I135" i="46" s="1"/>
  <c r="BW135" i="46"/>
  <c r="BV135" i="46"/>
  <c r="BU135" i="46"/>
  <c r="F135" i="46" s="1"/>
  <c r="BT135" i="46"/>
  <c r="BS135" i="46"/>
  <c r="D135" i="46" s="1"/>
  <c r="B135" i="46"/>
  <c r="B135" i="44" s="1"/>
  <c r="A135" i="46"/>
  <c r="EF134" i="46"/>
  <c r="BQ134" i="46" s="1"/>
  <c r="EE134" i="46"/>
  <c r="BP134" i="46" s="1"/>
  <c r="ED134" i="46"/>
  <c r="BO134" i="44" s="1"/>
  <c r="EC134" i="46"/>
  <c r="BN134" i="44" s="1"/>
  <c r="EB134" i="46"/>
  <c r="EA134" i="46"/>
  <c r="BL134" i="46" s="1"/>
  <c r="DZ134" i="46"/>
  <c r="DY134" i="46"/>
  <c r="BJ134" i="46" s="1"/>
  <c r="DX134" i="46"/>
  <c r="BI134" i="46" s="1"/>
  <c r="DW134" i="46"/>
  <c r="DV134" i="46"/>
  <c r="DU134" i="46"/>
  <c r="BF134" i="46" s="1"/>
  <c r="DT134" i="46"/>
  <c r="DS134" i="46"/>
  <c r="BD134" i="46" s="1"/>
  <c r="DR134" i="46"/>
  <c r="BC134" i="46" s="1"/>
  <c r="DQ134" i="46"/>
  <c r="BB134" i="46" s="1"/>
  <c r="DP134" i="46"/>
  <c r="BA134" i="46" s="1"/>
  <c r="DO134" i="46"/>
  <c r="DN134" i="46"/>
  <c r="DM134" i="46"/>
  <c r="DL134" i="46"/>
  <c r="DK134" i="46"/>
  <c r="AV134" i="46" s="1"/>
  <c r="DJ134" i="46"/>
  <c r="AU134" i="46" s="1"/>
  <c r="DI134" i="46"/>
  <c r="AT134" i="46" s="1"/>
  <c r="DH134" i="46"/>
  <c r="AS134" i="46" s="1"/>
  <c r="DG134" i="46"/>
  <c r="DF134" i="46"/>
  <c r="DE134" i="46"/>
  <c r="AP134" i="46" s="1"/>
  <c r="DD134" i="46"/>
  <c r="DC134" i="46"/>
  <c r="DB134" i="46"/>
  <c r="AM134" i="46" s="1"/>
  <c r="DA134" i="46"/>
  <c r="AL134" i="46" s="1"/>
  <c r="CZ134" i="46"/>
  <c r="CY134" i="46"/>
  <c r="AJ134" i="46" s="1"/>
  <c r="CX134" i="46"/>
  <c r="CW134" i="46"/>
  <c r="AH134" i="46" s="1"/>
  <c r="CV134" i="46"/>
  <c r="CU134" i="46"/>
  <c r="AF134" i="46" s="1"/>
  <c r="CT134" i="46"/>
  <c r="AE134" i="46" s="1"/>
  <c r="CS134" i="46"/>
  <c r="AD134" i="46" s="1"/>
  <c r="CR134" i="46"/>
  <c r="AC134" i="46" s="1"/>
  <c r="CQ134" i="46"/>
  <c r="CP134" i="46"/>
  <c r="AA134" i="46" s="1"/>
  <c r="CO134" i="46"/>
  <c r="Z134" i="46" s="1"/>
  <c r="CN134" i="46"/>
  <c r="CM134" i="46"/>
  <c r="CL134" i="46"/>
  <c r="W134" i="46" s="1"/>
  <c r="CK134" i="46"/>
  <c r="CJ134" i="46"/>
  <c r="CI134" i="46"/>
  <c r="CH134" i="46"/>
  <c r="CG134" i="46"/>
  <c r="CF134" i="46"/>
  <c r="CE134" i="46"/>
  <c r="CD134" i="46"/>
  <c r="O134" i="46" s="1"/>
  <c r="CC134" i="46"/>
  <c r="N134" i="46" s="1"/>
  <c r="CB134" i="46"/>
  <c r="CA134" i="46"/>
  <c r="BZ134" i="46"/>
  <c r="BY134" i="46"/>
  <c r="J134" i="46" s="1"/>
  <c r="BX134" i="46"/>
  <c r="BW134" i="46"/>
  <c r="H134" i="46" s="1"/>
  <c r="BV134" i="46"/>
  <c r="G134" i="46" s="1"/>
  <c r="BU134" i="46"/>
  <c r="BT134" i="46"/>
  <c r="E134" i="46" s="1"/>
  <c r="BS134" i="46"/>
  <c r="BO134" i="46"/>
  <c r="BN134" i="46"/>
  <c r="B134" i="46"/>
  <c r="B134" i="44" s="1"/>
  <c r="A134" i="46"/>
  <c r="EF133" i="46"/>
  <c r="BQ133" i="46" s="1"/>
  <c r="EE133" i="46"/>
  <c r="BP133" i="46" s="1"/>
  <c r="ED133" i="46"/>
  <c r="BO133" i="46" s="1"/>
  <c r="EC133" i="46"/>
  <c r="EB133" i="46"/>
  <c r="EA133" i="46"/>
  <c r="BL133" i="46" s="1"/>
  <c r="DZ133" i="46"/>
  <c r="DY133" i="46"/>
  <c r="DX133" i="46"/>
  <c r="BI133" i="46" s="1"/>
  <c r="DW133" i="46"/>
  <c r="BH133" i="46" s="1"/>
  <c r="DV133" i="46"/>
  <c r="BG133" i="46" s="1"/>
  <c r="DU133" i="46"/>
  <c r="DT133" i="46"/>
  <c r="DS133" i="46"/>
  <c r="BD133" i="46" s="1"/>
  <c r="DR133" i="46"/>
  <c r="DQ133" i="46"/>
  <c r="BB133" i="46" s="1"/>
  <c r="DP133" i="46"/>
  <c r="BA133" i="46" s="1"/>
  <c r="DO133" i="46"/>
  <c r="AZ133" i="46" s="1"/>
  <c r="DN133" i="46"/>
  <c r="DM133" i="46"/>
  <c r="AX133" i="46" s="1"/>
  <c r="DL133" i="46"/>
  <c r="DK133" i="46"/>
  <c r="AV133" i="46" s="1"/>
  <c r="DJ133" i="46"/>
  <c r="DI133" i="46"/>
  <c r="AT133" i="46" s="1"/>
  <c r="DH133" i="46"/>
  <c r="AS133" i="46" s="1"/>
  <c r="DG133" i="46"/>
  <c r="AR133" i="46" s="1"/>
  <c r="DF133" i="46"/>
  <c r="AQ133" i="46" s="1"/>
  <c r="DE133" i="46"/>
  <c r="DD133" i="46"/>
  <c r="AO133" i="46" s="1"/>
  <c r="DC133" i="46"/>
  <c r="AN133" i="46" s="1"/>
  <c r="DB133" i="46"/>
  <c r="DA133" i="46"/>
  <c r="AL133" i="46" s="1"/>
  <c r="CZ133" i="46"/>
  <c r="CY133" i="46"/>
  <c r="AJ133" i="46" s="1"/>
  <c r="CX133" i="46"/>
  <c r="AI133" i="46" s="1"/>
  <c r="CW133" i="46"/>
  <c r="AH133" i="46" s="1"/>
  <c r="CV133" i="46"/>
  <c r="CU133" i="46"/>
  <c r="AF133" i="46" s="1"/>
  <c r="CT133" i="46"/>
  <c r="CS133" i="46"/>
  <c r="AD133" i="46" s="1"/>
  <c r="CR133" i="46"/>
  <c r="AC133" i="46" s="1"/>
  <c r="CQ133" i="46"/>
  <c r="AB133" i="46" s="1"/>
  <c r="CP133" i="46"/>
  <c r="CO133" i="46"/>
  <c r="CN133" i="46"/>
  <c r="CM133" i="46"/>
  <c r="X133" i="46" s="1"/>
  <c r="CL133" i="46"/>
  <c r="CK133" i="46"/>
  <c r="CJ133" i="46"/>
  <c r="U133" i="46" s="1"/>
  <c r="CI133" i="46"/>
  <c r="T133" i="46" s="1"/>
  <c r="CH133" i="46"/>
  <c r="CG133" i="46"/>
  <c r="R133" i="46" s="1"/>
  <c r="CF133" i="46"/>
  <c r="Q133" i="46" s="1"/>
  <c r="CE133" i="46"/>
  <c r="CD133" i="46"/>
  <c r="CC133" i="46"/>
  <c r="CB133" i="46"/>
  <c r="M133" i="46" s="1"/>
  <c r="CA133" i="46"/>
  <c r="BZ133" i="46"/>
  <c r="K133" i="46" s="1"/>
  <c r="BY133" i="46"/>
  <c r="BX133" i="46"/>
  <c r="BW133" i="46"/>
  <c r="H133" i="46" s="1"/>
  <c r="BV133" i="46"/>
  <c r="BU133" i="46"/>
  <c r="BT133" i="46"/>
  <c r="E133" i="46" s="1"/>
  <c r="BS133" i="46"/>
  <c r="B133" i="46"/>
  <c r="B133" i="44" s="1"/>
  <c r="A133" i="46"/>
  <c r="A133" i="44" s="1"/>
  <c r="EF132" i="46"/>
  <c r="EE132" i="46"/>
  <c r="BP132" i="46" s="1"/>
  <c r="ED132" i="46"/>
  <c r="EC132" i="46"/>
  <c r="EB132" i="46"/>
  <c r="BM132" i="46" s="1"/>
  <c r="EA132" i="46"/>
  <c r="DZ132" i="46"/>
  <c r="DY132" i="46"/>
  <c r="DX132" i="46"/>
  <c r="BI132" i="46" s="1"/>
  <c r="DW132" i="46"/>
  <c r="BH132" i="46" s="1"/>
  <c r="DV132" i="46"/>
  <c r="DU132" i="46"/>
  <c r="BF132" i="46" s="1"/>
  <c r="DT132" i="46"/>
  <c r="BE132" i="46" s="1"/>
  <c r="DS132" i="46"/>
  <c r="DR132" i="46"/>
  <c r="DQ132" i="46"/>
  <c r="BB132" i="46" s="1"/>
  <c r="DP132" i="46"/>
  <c r="DO132" i="46"/>
  <c r="AZ132" i="46" s="1"/>
  <c r="DN132" i="46"/>
  <c r="DM132" i="46"/>
  <c r="DL132" i="46"/>
  <c r="AW132" i="46" s="1"/>
  <c r="DK132" i="46"/>
  <c r="AV132" i="46" s="1"/>
  <c r="DJ132" i="46"/>
  <c r="DI132" i="46"/>
  <c r="DH132" i="46"/>
  <c r="AS132" i="46" s="1"/>
  <c r="DG132" i="46"/>
  <c r="AR132" i="46" s="1"/>
  <c r="DF132" i="46"/>
  <c r="DE132" i="46"/>
  <c r="DD132" i="46"/>
  <c r="AO132" i="46" s="1"/>
  <c r="DC132" i="46"/>
  <c r="DB132" i="46"/>
  <c r="DA132" i="46"/>
  <c r="CZ132" i="46"/>
  <c r="AK132" i="46" s="1"/>
  <c r="CY132" i="46"/>
  <c r="CX132" i="46"/>
  <c r="CW132" i="46"/>
  <c r="AH132" i="46" s="1"/>
  <c r="CV132" i="46"/>
  <c r="CU132" i="46"/>
  <c r="AF132" i="46" s="1"/>
  <c r="CT132" i="46"/>
  <c r="AE132" i="46" s="1"/>
  <c r="CS132" i="46"/>
  <c r="CR132" i="46"/>
  <c r="CQ132" i="46"/>
  <c r="AB132" i="46" s="1"/>
  <c r="CP132" i="46"/>
  <c r="CO132" i="46"/>
  <c r="Z132" i="46" s="1"/>
  <c r="CN132" i="46"/>
  <c r="Y132" i="46" s="1"/>
  <c r="CM132" i="46"/>
  <c r="CL132" i="46"/>
  <c r="W132" i="46" s="1"/>
  <c r="CK132" i="46"/>
  <c r="CJ132" i="46"/>
  <c r="CI132" i="46"/>
  <c r="CH132" i="46"/>
  <c r="CG132" i="46"/>
  <c r="R132" i="46" s="1"/>
  <c r="CF132" i="46"/>
  <c r="Q132" i="46" s="1"/>
  <c r="CE132" i="46"/>
  <c r="CD132" i="46"/>
  <c r="O132" i="46" s="1"/>
  <c r="CC132" i="46"/>
  <c r="CB132" i="46"/>
  <c r="CA132" i="46"/>
  <c r="L132" i="46" s="1"/>
  <c r="BZ132" i="46"/>
  <c r="BY132" i="46"/>
  <c r="BX132" i="46"/>
  <c r="I132" i="46" s="1"/>
  <c r="BW132" i="46"/>
  <c r="BV132" i="46"/>
  <c r="BU132" i="46"/>
  <c r="F132" i="46" s="1"/>
  <c r="BT132" i="46"/>
  <c r="BS132" i="46"/>
  <c r="D132" i="46" s="1"/>
  <c r="B132" i="46"/>
  <c r="B132" i="44" s="1"/>
  <c r="A132" i="46"/>
  <c r="A130" i="27" s="1"/>
  <c r="EF131" i="46"/>
  <c r="BQ131" i="46" s="1"/>
  <c r="EE131" i="46"/>
  <c r="BP131" i="46" s="1"/>
  <c r="ED131" i="46"/>
  <c r="BO131" i="44" s="1"/>
  <c r="EC131" i="46"/>
  <c r="EB131" i="46"/>
  <c r="EA131" i="46"/>
  <c r="BL131" i="46" s="1"/>
  <c r="DZ131" i="46"/>
  <c r="DY131" i="46"/>
  <c r="DX131" i="46"/>
  <c r="BI131" i="46" s="1"/>
  <c r="DW131" i="46"/>
  <c r="BH131" i="46" s="1"/>
  <c r="DV131" i="46"/>
  <c r="DU131" i="46"/>
  <c r="BF131" i="46" s="1"/>
  <c r="DT131" i="46"/>
  <c r="BE131" i="46" s="1"/>
  <c r="DS131" i="46"/>
  <c r="BD131" i="46" s="1"/>
  <c r="DR131" i="46"/>
  <c r="DQ131" i="46"/>
  <c r="BB131" i="46" s="1"/>
  <c r="DP131" i="46"/>
  <c r="DO131" i="46"/>
  <c r="DN131" i="46"/>
  <c r="AY131" i="46" s="1"/>
  <c r="DM131" i="46"/>
  <c r="DL131" i="46"/>
  <c r="DK131" i="46"/>
  <c r="DJ131" i="46"/>
  <c r="DI131" i="46"/>
  <c r="DH131" i="46"/>
  <c r="AS131" i="46" s="1"/>
  <c r="DG131" i="46"/>
  <c r="DF131" i="46"/>
  <c r="DE131" i="46"/>
  <c r="AP131" i="46" s="1"/>
  <c r="DD131" i="46"/>
  <c r="AO131" i="46" s="1"/>
  <c r="DC131" i="46"/>
  <c r="AN131" i="46" s="1"/>
  <c r="DB131" i="46"/>
  <c r="DA131" i="46"/>
  <c r="CZ131" i="46"/>
  <c r="AK131" i="46" s="1"/>
  <c r="CY131" i="46"/>
  <c r="AJ131" i="46" s="1"/>
  <c r="CX131" i="46"/>
  <c r="AI131" i="46" s="1"/>
  <c r="CW131" i="46"/>
  <c r="CV131" i="46"/>
  <c r="CU131" i="46"/>
  <c r="CT131" i="46"/>
  <c r="CS131" i="46"/>
  <c r="AD131" i="46" s="1"/>
  <c r="CR131" i="46"/>
  <c r="AC131" i="46" s="1"/>
  <c r="CQ131" i="46"/>
  <c r="AB131" i="46" s="1"/>
  <c r="CP131" i="46"/>
  <c r="AA131" i="46" s="1"/>
  <c r="CO131" i="46"/>
  <c r="Z131" i="46" s="1"/>
  <c r="CN131" i="46"/>
  <c r="Y131" i="46" s="1"/>
  <c r="CM131" i="46"/>
  <c r="X131" i="46" s="1"/>
  <c r="CL131" i="46"/>
  <c r="CK131" i="46"/>
  <c r="V131" i="46" s="1"/>
  <c r="CJ131" i="46"/>
  <c r="U131" i="46" s="1"/>
  <c r="CI131" i="46"/>
  <c r="T131" i="46" s="1"/>
  <c r="CH131" i="46"/>
  <c r="CG131" i="46"/>
  <c r="CF131" i="46"/>
  <c r="CE131" i="46"/>
  <c r="P131" i="46" s="1"/>
  <c r="CD131" i="46"/>
  <c r="CC131" i="46"/>
  <c r="N131" i="46" s="1"/>
  <c r="CB131" i="46"/>
  <c r="M131" i="46" s="1"/>
  <c r="CA131" i="46"/>
  <c r="L131" i="46" s="1"/>
  <c r="BZ131" i="46"/>
  <c r="K131" i="46" s="1"/>
  <c r="BY131" i="46"/>
  <c r="J131" i="46" s="1"/>
  <c r="BX131" i="46"/>
  <c r="BW131" i="46"/>
  <c r="H131" i="46" s="1"/>
  <c r="BV131" i="46"/>
  <c r="BU131" i="46"/>
  <c r="F131" i="46" s="1"/>
  <c r="BT131" i="46"/>
  <c r="E131" i="46" s="1"/>
  <c r="BS131" i="46"/>
  <c r="D131" i="46" s="1"/>
  <c r="BO131" i="46"/>
  <c r="B131" i="46"/>
  <c r="B131" i="44" s="1"/>
  <c r="A131" i="46"/>
  <c r="A129" i="27" s="1"/>
  <c r="EF130" i="46"/>
  <c r="BQ130" i="46" s="1"/>
  <c r="EE130" i="46"/>
  <c r="ED130" i="46"/>
  <c r="EC130" i="46"/>
  <c r="BN130" i="46" s="1"/>
  <c r="EB130" i="46"/>
  <c r="BM130" i="46" s="1"/>
  <c r="EA130" i="46"/>
  <c r="DZ130" i="46"/>
  <c r="BK130" i="46" s="1"/>
  <c r="DY130" i="46"/>
  <c r="BJ130" i="46" s="1"/>
  <c r="DX130" i="46"/>
  <c r="BI130" i="46" s="1"/>
  <c r="DW130" i="46"/>
  <c r="DV130" i="46"/>
  <c r="BG130" i="46" s="1"/>
  <c r="DU130" i="46"/>
  <c r="BF130" i="46" s="1"/>
  <c r="DT130" i="46"/>
  <c r="BE130" i="46" s="1"/>
  <c r="DS130" i="46"/>
  <c r="BD130" i="46" s="1"/>
  <c r="DR130" i="46"/>
  <c r="BC130" i="46" s="1"/>
  <c r="DQ130" i="46"/>
  <c r="BB130" i="46" s="1"/>
  <c r="DP130" i="46"/>
  <c r="BA130" i="46" s="1"/>
  <c r="DO130" i="46"/>
  <c r="DN130" i="46"/>
  <c r="AY130" i="44" s="1"/>
  <c r="DM130" i="46"/>
  <c r="AX130" i="44" s="1"/>
  <c r="DL130" i="46"/>
  <c r="AW130" i="46" s="1"/>
  <c r="DK130" i="46"/>
  <c r="DJ130" i="46"/>
  <c r="AU130" i="46" s="1"/>
  <c r="DI130" i="46"/>
  <c r="DH130" i="46"/>
  <c r="AS130" i="46" s="1"/>
  <c r="DG130" i="46"/>
  <c r="DF130" i="46"/>
  <c r="DE130" i="46"/>
  <c r="AP130" i="46" s="1"/>
  <c r="DD130" i="46"/>
  <c r="DC130" i="46"/>
  <c r="AN130" i="46" s="1"/>
  <c r="DB130" i="46"/>
  <c r="AM130" i="46" s="1"/>
  <c r="DA130" i="46"/>
  <c r="CZ130" i="46"/>
  <c r="AK130" i="46" s="1"/>
  <c r="CY130" i="46"/>
  <c r="CX130" i="46"/>
  <c r="CW130" i="46"/>
  <c r="AH130" i="46" s="1"/>
  <c r="CV130" i="46"/>
  <c r="CU130" i="46"/>
  <c r="CT130" i="46"/>
  <c r="CS130" i="46"/>
  <c r="AD130" i="46" s="1"/>
  <c r="CR130" i="46"/>
  <c r="AC130" i="46" s="1"/>
  <c r="CQ130" i="46"/>
  <c r="CP130" i="46"/>
  <c r="CO130" i="46"/>
  <c r="Z130" i="46" s="1"/>
  <c r="CN130" i="46"/>
  <c r="CM130" i="46"/>
  <c r="X130" i="46" s="1"/>
  <c r="CL130" i="46"/>
  <c r="W130" i="46" s="1"/>
  <c r="CK130" i="46"/>
  <c r="CJ130" i="46"/>
  <c r="U130" i="46" s="1"/>
  <c r="CI130" i="46"/>
  <c r="CH130" i="46"/>
  <c r="S130" i="46" s="1"/>
  <c r="CG130" i="46"/>
  <c r="R130" i="46" s="1"/>
  <c r="CF130" i="46"/>
  <c r="Q130" i="46" s="1"/>
  <c r="CE130" i="46"/>
  <c r="CD130" i="46"/>
  <c r="CC130" i="46"/>
  <c r="N130" i="46" s="1"/>
  <c r="CB130" i="46"/>
  <c r="CA130" i="46"/>
  <c r="BZ130" i="46"/>
  <c r="BY130" i="46"/>
  <c r="BX130" i="46"/>
  <c r="BW130" i="46"/>
  <c r="H130" i="46" s="1"/>
  <c r="BV130" i="46"/>
  <c r="G130" i="46" s="1"/>
  <c r="BU130" i="46"/>
  <c r="F130" i="46" s="1"/>
  <c r="BT130" i="46"/>
  <c r="E130" i="46" s="1"/>
  <c r="BS130" i="46"/>
  <c r="AY130" i="46"/>
  <c r="AX130" i="46"/>
  <c r="B130" i="46"/>
  <c r="B130" i="44" s="1"/>
  <c r="A130" i="46"/>
  <c r="EF129" i="46"/>
  <c r="BQ129" i="46" s="1"/>
  <c r="EE129" i="46"/>
  <c r="BP129" i="46" s="1"/>
  <c r="ED129" i="46"/>
  <c r="BO129" i="44" s="1"/>
  <c r="EC129" i="46"/>
  <c r="EB129" i="46"/>
  <c r="EA129" i="46"/>
  <c r="BL129" i="46" s="1"/>
  <c r="DZ129" i="46"/>
  <c r="BK129" i="46" s="1"/>
  <c r="DY129" i="46"/>
  <c r="DX129" i="46"/>
  <c r="BI129" i="46" s="1"/>
  <c r="DW129" i="46"/>
  <c r="BH129" i="46" s="1"/>
  <c r="DV129" i="46"/>
  <c r="DU129" i="46"/>
  <c r="DT129" i="46"/>
  <c r="DS129" i="46"/>
  <c r="BD129" i="46" s="1"/>
  <c r="DR129" i="46"/>
  <c r="BC129" i="46" s="1"/>
  <c r="DQ129" i="46"/>
  <c r="BB129" i="46" s="1"/>
  <c r="DP129" i="46"/>
  <c r="DO129" i="46"/>
  <c r="DN129" i="46"/>
  <c r="AY129" i="46" s="1"/>
  <c r="DM129" i="46"/>
  <c r="DL129" i="46"/>
  <c r="DK129" i="46"/>
  <c r="AV129" i="46" s="1"/>
  <c r="DJ129" i="46"/>
  <c r="AU129" i="46" s="1"/>
  <c r="DI129" i="46"/>
  <c r="DH129" i="46"/>
  <c r="AS129" i="46" s="1"/>
  <c r="DG129" i="46"/>
  <c r="AR129" i="46" s="1"/>
  <c r="DF129" i="46"/>
  <c r="AQ129" i="46" s="1"/>
  <c r="DE129" i="46"/>
  <c r="DD129" i="46"/>
  <c r="AO129" i="46" s="1"/>
  <c r="DC129" i="46"/>
  <c r="AN129" i="46" s="1"/>
  <c r="DB129" i="46"/>
  <c r="AM129" i="46" s="1"/>
  <c r="DA129" i="46"/>
  <c r="AL129" i="46" s="1"/>
  <c r="CZ129" i="46"/>
  <c r="AK129" i="46" s="1"/>
  <c r="CY129" i="46"/>
  <c r="CX129" i="46"/>
  <c r="AI129" i="46" s="1"/>
  <c r="CW129" i="46"/>
  <c r="CV129" i="46"/>
  <c r="CU129" i="46"/>
  <c r="AF129" i="46" s="1"/>
  <c r="CT129" i="46"/>
  <c r="AE129" i="46" s="1"/>
  <c r="CS129" i="46"/>
  <c r="AD129" i="46" s="1"/>
  <c r="CR129" i="46"/>
  <c r="CQ129" i="46"/>
  <c r="AB129" i="46" s="1"/>
  <c r="CP129" i="46"/>
  <c r="CO129" i="46"/>
  <c r="CN129" i="46"/>
  <c r="CM129" i="46"/>
  <c r="X129" i="46" s="1"/>
  <c r="CL129" i="46"/>
  <c r="W129" i="46" s="1"/>
  <c r="CK129" i="46"/>
  <c r="V129" i="46" s="1"/>
  <c r="CJ129" i="46"/>
  <c r="U129" i="46" s="1"/>
  <c r="CI129" i="46"/>
  <c r="CH129" i="46"/>
  <c r="CG129" i="46"/>
  <c r="CF129" i="46"/>
  <c r="Q129" i="46" s="1"/>
  <c r="CE129" i="46"/>
  <c r="P129" i="46" s="1"/>
  <c r="CD129" i="46"/>
  <c r="O129" i="46" s="1"/>
  <c r="CC129" i="46"/>
  <c r="N129" i="46" s="1"/>
  <c r="CB129" i="46"/>
  <c r="CA129" i="46"/>
  <c r="BZ129" i="46"/>
  <c r="BY129" i="46"/>
  <c r="BX129" i="46"/>
  <c r="I129" i="46" s="1"/>
  <c r="BW129" i="46"/>
  <c r="BV129" i="46"/>
  <c r="G129" i="46" s="1"/>
  <c r="BU129" i="46"/>
  <c r="F129" i="46" s="1"/>
  <c r="BT129" i="46"/>
  <c r="BS129" i="46"/>
  <c r="BO129" i="46"/>
  <c r="B129" i="46"/>
  <c r="B129" i="44" s="1"/>
  <c r="A129" i="46"/>
  <c r="EF128" i="46"/>
  <c r="BQ128" i="46" s="1"/>
  <c r="EE128" i="46"/>
  <c r="BP128" i="46" s="1"/>
  <c r="ED128" i="46"/>
  <c r="BO128" i="46" s="1"/>
  <c r="EC128" i="46"/>
  <c r="BN128" i="46" s="1"/>
  <c r="EB128" i="46"/>
  <c r="EA128" i="46"/>
  <c r="BL128" i="46" s="1"/>
  <c r="DZ128" i="46"/>
  <c r="DY128" i="46"/>
  <c r="BJ128" i="46" s="1"/>
  <c r="DX128" i="46"/>
  <c r="BI128" i="46" s="1"/>
  <c r="DW128" i="46"/>
  <c r="DV128" i="46"/>
  <c r="DU128" i="46"/>
  <c r="DT128" i="46"/>
  <c r="BE128" i="46" s="1"/>
  <c r="DS128" i="46"/>
  <c r="BD128" i="46" s="1"/>
  <c r="DR128" i="46"/>
  <c r="DQ128" i="46"/>
  <c r="BB128" i="46" s="1"/>
  <c r="DP128" i="46"/>
  <c r="BA128" i="46" s="1"/>
  <c r="DO128" i="46"/>
  <c r="DN128" i="46"/>
  <c r="AY128" i="46" s="1"/>
  <c r="DM128" i="46"/>
  <c r="DL128" i="46"/>
  <c r="DK128" i="46"/>
  <c r="AV128" i="46" s="1"/>
  <c r="DJ128" i="46"/>
  <c r="DI128" i="46"/>
  <c r="DH128" i="46"/>
  <c r="AS128" i="46" s="1"/>
  <c r="DG128" i="46"/>
  <c r="DF128" i="46"/>
  <c r="DE128" i="46"/>
  <c r="AP128" i="46" s="1"/>
  <c r="DD128" i="46"/>
  <c r="AO128" i="46" s="1"/>
  <c r="DC128" i="46"/>
  <c r="AN128" i="46" s="1"/>
  <c r="DB128" i="46"/>
  <c r="DA128" i="46"/>
  <c r="CZ128" i="46"/>
  <c r="AK128" i="46" s="1"/>
  <c r="CY128" i="46"/>
  <c r="CX128" i="46"/>
  <c r="CW128" i="46"/>
  <c r="CV128" i="46"/>
  <c r="AG128" i="46" s="1"/>
  <c r="CU128" i="46"/>
  <c r="AF128" i="46" s="1"/>
  <c r="CT128" i="46"/>
  <c r="CS128" i="46"/>
  <c r="AD128" i="46" s="1"/>
  <c r="CR128" i="46"/>
  <c r="AC128" i="46" s="1"/>
  <c r="CQ128" i="46"/>
  <c r="CP128" i="46"/>
  <c r="AA128" i="46" s="1"/>
  <c r="CO128" i="46"/>
  <c r="Z128" i="46" s="1"/>
  <c r="CN128" i="46"/>
  <c r="CM128" i="46"/>
  <c r="X128" i="46" s="1"/>
  <c r="CL128" i="46"/>
  <c r="CK128" i="46"/>
  <c r="V128" i="46" s="1"/>
  <c r="CJ128" i="46"/>
  <c r="U128" i="46" s="1"/>
  <c r="CI128" i="46"/>
  <c r="T128" i="46" s="1"/>
  <c r="CH128" i="46"/>
  <c r="S128" i="46" s="1"/>
  <c r="CG128" i="46"/>
  <c r="CF128" i="46"/>
  <c r="CE128" i="46"/>
  <c r="P128" i="46" s="1"/>
  <c r="CD128" i="46"/>
  <c r="CC128" i="46"/>
  <c r="CB128" i="46"/>
  <c r="M128" i="46" s="1"/>
  <c r="CA128" i="46"/>
  <c r="L128" i="46" s="1"/>
  <c r="BZ128" i="46"/>
  <c r="K128" i="46" s="1"/>
  <c r="BY128" i="46"/>
  <c r="J128" i="46" s="1"/>
  <c r="BX128" i="46"/>
  <c r="I128" i="46" s="1"/>
  <c r="BW128" i="46"/>
  <c r="BV128" i="46"/>
  <c r="BU128" i="46"/>
  <c r="BT128" i="46"/>
  <c r="E128" i="46" s="1"/>
  <c r="BS128" i="46"/>
  <c r="D128" i="46" s="1"/>
  <c r="B128" i="46"/>
  <c r="B128" i="44" s="1"/>
  <c r="A128" i="46"/>
  <c r="EF127" i="46"/>
  <c r="BQ127" i="46" s="1"/>
  <c r="EE127" i="46"/>
  <c r="ED127" i="46"/>
  <c r="BO127" i="44" s="1"/>
  <c r="EC127" i="46"/>
  <c r="BN127" i="44" s="1"/>
  <c r="EB127" i="46"/>
  <c r="BM127" i="46" s="1"/>
  <c r="EA127" i="46"/>
  <c r="BL127" i="46" s="1"/>
  <c r="DZ127" i="46"/>
  <c r="BK127" i="46" s="1"/>
  <c r="DY127" i="46"/>
  <c r="DX127" i="46"/>
  <c r="DW127" i="46"/>
  <c r="BH127" i="46" s="1"/>
  <c r="DV127" i="46"/>
  <c r="DU127" i="46"/>
  <c r="DT127" i="46"/>
  <c r="BE127" i="46" s="1"/>
  <c r="DS127" i="46"/>
  <c r="BD127" i="46" s="1"/>
  <c r="DR127" i="46"/>
  <c r="DQ127" i="46"/>
  <c r="DP127" i="46"/>
  <c r="BA127" i="46" s="1"/>
  <c r="DO127" i="46"/>
  <c r="AZ127" i="46" s="1"/>
  <c r="DN127" i="46"/>
  <c r="DM127" i="46"/>
  <c r="AX127" i="46" s="1"/>
  <c r="DL127" i="46"/>
  <c r="AW127" i="46" s="1"/>
  <c r="DK127" i="46"/>
  <c r="AV127" i="46" s="1"/>
  <c r="DJ127" i="46"/>
  <c r="AU127" i="46" s="1"/>
  <c r="DI127" i="46"/>
  <c r="DH127" i="46"/>
  <c r="DG127" i="46"/>
  <c r="AR127" i="46" s="1"/>
  <c r="DF127" i="46"/>
  <c r="DE127" i="46"/>
  <c r="AP127" i="46" s="1"/>
  <c r="DD127" i="46"/>
  <c r="AO127" i="46" s="1"/>
  <c r="DC127" i="46"/>
  <c r="DB127" i="46"/>
  <c r="AM127" i="46" s="1"/>
  <c r="DA127" i="46"/>
  <c r="AL127" i="46" s="1"/>
  <c r="CZ127" i="46"/>
  <c r="CY127" i="46"/>
  <c r="AJ127" i="46" s="1"/>
  <c r="CX127" i="46"/>
  <c r="CW127" i="46"/>
  <c r="AH127" i="46" s="1"/>
  <c r="CV127" i="46"/>
  <c r="AG127" i="46" s="1"/>
  <c r="CU127" i="46"/>
  <c r="AF127" i="46" s="1"/>
  <c r="CT127" i="46"/>
  <c r="CS127" i="46"/>
  <c r="CR127" i="46"/>
  <c r="CQ127" i="46"/>
  <c r="CP127" i="46"/>
  <c r="CO127" i="46"/>
  <c r="CN127" i="46"/>
  <c r="CM127" i="46"/>
  <c r="X127" i="46" s="1"/>
  <c r="CL127" i="46"/>
  <c r="CK127" i="46"/>
  <c r="CJ127" i="46"/>
  <c r="CI127" i="46"/>
  <c r="T127" i="46" s="1"/>
  <c r="CH127" i="46"/>
  <c r="CG127" i="46"/>
  <c r="R127" i="46" s="1"/>
  <c r="CF127" i="46"/>
  <c r="Q127" i="46" s="1"/>
  <c r="CE127" i="46"/>
  <c r="P127" i="46" s="1"/>
  <c r="CD127" i="46"/>
  <c r="O127" i="46" s="1"/>
  <c r="CC127" i="46"/>
  <c r="CB127" i="46"/>
  <c r="CA127" i="46"/>
  <c r="BZ127" i="46"/>
  <c r="BY127" i="46"/>
  <c r="BX127" i="46"/>
  <c r="I127" i="46" s="1"/>
  <c r="BW127" i="46"/>
  <c r="H127" i="46" s="1"/>
  <c r="BV127" i="46"/>
  <c r="BU127" i="46"/>
  <c r="F127" i="46" s="1"/>
  <c r="BT127" i="46"/>
  <c r="E127" i="46" s="1"/>
  <c r="BS127" i="46"/>
  <c r="D127" i="46" s="1"/>
  <c r="BO127" i="46"/>
  <c r="BN127" i="46"/>
  <c r="B127" i="46"/>
  <c r="B127" i="44" s="1"/>
  <c r="A127" i="46"/>
  <c r="A125" i="27" s="1"/>
  <c r="EF126" i="46"/>
  <c r="BQ126" i="46" s="1"/>
  <c r="EE126" i="46"/>
  <c r="BP126" i="46" s="1"/>
  <c r="ED126" i="46"/>
  <c r="BO126" i="46" s="1"/>
  <c r="EC126" i="46"/>
  <c r="BN126" i="46" s="1"/>
  <c r="EB126" i="46"/>
  <c r="EA126" i="46"/>
  <c r="BL126" i="46" s="1"/>
  <c r="DZ126" i="46"/>
  <c r="BK126" i="46" s="1"/>
  <c r="DY126" i="46"/>
  <c r="DX126" i="46"/>
  <c r="DW126" i="46"/>
  <c r="BH126" i="46" s="1"/>
  <c r="DV126" i="46"/>
  <c r="BG126" i="46" s="1"/>
  <c r="DU126" i="46"/>
  <c r="DT126" i="46"/>
  <c r="DS126" i="46"/>
  <c r="BD126" i="46" s="1"/>
  <c r="DR126" i="46"/>
  <c r="BC126" i="46" s="1"/>
  <c r="DQ126" i="46"/>
  <c r="DP126" i="46"/>
  <c r="DO126" i="46"/>
  <c r="DN126" i="46"/>
  <c r="AY126" i="44" s="1"/>
  <c r="DM126" i="46"/>
  <c r="DL126" i="46"/>
  <c r="DK126" i="46"/>
  <c r="AV126" i="46" s="1"/>
  <c r="DJ126" i="46"/>
  <c r="AU126" i="46" s="1"/>
  <c r="DI126" i="46"/>
  <c r="AT126" i="46" s="1"/>
  <c r="DH126" i="46"/>
  <c r="DG126" i="46"/>
  <c r="AR126" i="46" s="1"/>
  <c r="DF126" i="46"/>
  <c r="DE126" i="46"/>
  <c r="AP126" i="46" s="1"/>
  <c r="DD126" i="46"/>
  <c r="DC126" i="46"/>
  <c r="DB126" i="46"/>
  <c r="AM126" i="46" s="1"/>
  <c r="DA126" i="46"/>
  <c r="AL126" i="46" s="1"/>
  <c r="CZ126" i="46"/>
  <c r="AK126" i="46" s="1"/>
  <c r="CY126" i="46"/>
  <c r="CX126" i="46"/>
  <c r="AI126" i="46" s="1"/>
  <c r="CW126" i="46"/>
  <c r="AH126" i="44" s="1"/>
  <c r="CV126" i="46"/>
  <c r="CU126" i="46"/>
  <c r="CT126" i="46"/>
  <c r="AE126" i="46" s="1"/>
  <c r="CS126" i="46"/>
  <c r="CR126" i="46"/>
  <c r="CQ126" i="46"/>
  <c r="CP126" i="46"/>
  <c r="CO126" i="46"/>
  <c r="Z126" i="46" s="1"/>
  <c r="CN126" i="46"/>
  <c r="CM126" i="46"/>
  <c r="X126" i="46" s="1"/>
  <c r="CL126" i="46"/>
  <c r="W126" i="46" s="1"/>
  <c r="CK126" i="46"/>
  <c r="CJ126" i="46"/>
  <c r="U126" i="46" s="1"/>
  <c r="CI126" i="46"/>
  <c r="CH126" i="46"/>
  <c r="CG126" i="46"/>
  <c r="R126" i="46" s="1"/>
  <c r="CF126" i="46"/>
  <c r="CE126" i="46"/>
  <c r="CD126" i="46"/>
  <c r="O126" i="46" s="1"/>
  <c r="CC126" i="46"/>
  <c r="N126" i="46" s="1"/>
  <c r="CB126" i="46"/>
  <c r="CA126" i="46"/>
  <c r="BZ126" i="46"/>
  <c r="K126" i="46" s="1"/>
  <c r="BY126" i="46"/>
  <c r="J126" i="46" s="1"/>
  <c r="BX126" i="46"/>
  <c r="BW126" i="46"/>
  <c r="H126" i="46" s="1"/>
  <c r="BV126" i="46"/>
  <c r="G126" i="46" s="1"/>
  <c r="BU126" i="46"/>
  <c r="F126" i="46" s="1"/>
  <c r="BT126" i="46"/>
  <c r="E126" i="46" s="1"/>
  <c r="BS126" i="46"/>
  <c r="AY126" i="46"/>
  <c r="AH126" i="46"/>
  <c r="B126" i="46"/>
  <c r="B126" i="44" s="1"/>
  <c r="A126" i="46"/>
  <c r="A124" i="27" s="1"/>
  <c r="EF125" i="46"/>
  <c r="BQ125" i="46" s="1"/>
  <c r="EE125" i="46"/>
  <c r="ED125" i="46"/>
  <c r="BO125" i="44" s="1"/>
  <c r="EC125" i="46"/>
  <c r="EB125" i="46"/>
  <c r="BM125" i="46" s="1"/>
  <c r="EA125" i="46"/>
  <c r="BL125" i="46" s="1"/>
  <c r="DZ125" i="46"/>
  <c r="DY125" i="46"/>
  <c r="BJ125" i="46" s="1"/>
  <c r="DX125" i="46"/>
  <c r="DW125" i="46"/>
  <c r="BH125" i="46" s="1"/>
  <c r="DV125" i="46"/>
  <c r="BG125" i="46" s="1"/>
  <c r="DU125" i="46"/>
  <c r="BF125" i="46" s="1"/>
  <c r="DT125" i="46"/>
  <c r="DS125" i="46"/>
  <c r="BD125" i="46" s="1"/>
  <c r="DR125" i="46"/>
  <c r="DQ125" i="46"/>
  <c r="DP125" i="46"/>
  <c r="BA125" i="46" s="1"/>
  <c r="DO125" i="46"/>
  <c r="AZ125" i="46" s="1"/>
  <c r="DN125" i="46"/>
  <c r="AY125" i="46" s="1"/>
  <c r="DM125" i="46"/>
  <c r="DL125" i="46"/>
  <c r="DK125" i="46"/>
  <c r="AV125" i="46" s="1"/>
  <c r="DJ125" i="46"/>
  <c r="DI125" i="46"/>
  <c r="AT125" i="46" s="1"/>
  <c r="DH125" i="46"/>
  <c r="AS125" i="46" s="1"/>
  <c r="DG125" i="46"/>
  <c r="AR125" i="46" s="1"/>
  <c r="DF125" i="46"/>
  <c r="AQ125" i="46" s="1"/>
  <c r="DE125" i="46"/>
  <c r="DD125" i="46"/>
  <c r="DC125" i="46"/>
  <c r="AN125" i="46" s="1"/>
  <c r="DB125" i="46"/>
  <c r="DA125" i="46"/>
  <c r="AL125" i="46" s="1"/>
  <c r="CZ125" i="46"/>
  <c r="AK125" i="46" s="1"/>
  <c r="CY125" i="46"/>
  <c r="AJ125" i="46" s="1"/>
  <c r="CX125" i="46"/>
  <c r="CW125" i="46"/>
  <c r="AH125" i="46" s="1"/>
  <c r="CV125" i="46"/>
  <c r="CU125" i="46"/>
  <c r="AF125" i="46" s="1"/>
  <c r="CT125" i="46"/>
  <c r="CS125" i="46"/>
  <c r="AD125" i="46" s="1"/>
  <c r="CR125" i="46"/>
  <c r="AC125" i="46" s="1"/>
  <c r="CQ125" i="46"/>
  <c r="AB125" i="46" s="1"/>
  <c r="CP125" i="46"/>
  <c r="CO125" i="46"/>
  <c r="Z125" i="46" s="1"/>
  <c r="CN125" i="46"/>
  <c r="CM125" i="46"/>
  <c r="CL125" i="46"/>
  <c r="CK125" i="46"/>
  <c r="CJ125" i="46"/>
  <c r="U125" i="46" s="1"/>
  <c r="CI125" i="46"/>
  <c r="T125" i="46" s="1"/>
  <c r="CH125" i="46"/>
  <c r="S125" i="46" s="1"/>
  <c r="CG125" i="46"/>
  <c r="CF125" i="46"/>
  <c r="CE125" i="46"/>
  <c r="P125" i="46" s="1"/>
  <c r="CD125" i="46"/>
  <c r="CC125" i="46"/>
  <c r="N125" i="46" s="1"/>
  <c r="CB125" i="46"/>
  <c r="M125" i="46" s="1"/>
  <c r="CA125" i="46"/>
  <c r="BZ125" i="46"/>
  <c r="BY125" i="46"/>
  <c r="J125" i="46" s="1"/>
  <c r="BX125" i="46"/>
  <c r="I125" i="46" s="1"/>
  <c r="BW125" i="46"/>
  <c r="H125" i="46" s="1"/>
  <c r="BV125" i="46"/>
  <c r="BU125" i="46"/>
  <c r="BT125" i="46"/>
  <c r="E125" i="46" s="1"/>
  <c r="BS125" i="46"/>
  <c r="D125" i="46" s="1"/>
  <c r="BO125" i="46"/>
  <c r="B125" i="46"/>
  <c r="B125" i="44" s="1"/>
  <c r="A125" i="46"/>
  <c r="A125" i="44" s="1"/>
  <c r="EF124" i="46"/>
  <c r="BQ124" i="46" s="1"/>
  <c r="EE124" i="46"/>
  <c r="ED124" i="46"/>
  <c r="BO124" i="46" s="1"/>
  <c r="EC124" i="46"/>
  <c r="BN124" i="46" s="1"/>
  <c r="EB124" i="46"/>
  <c r="BM124" i="46" s="1"/>
  <c r="EA124" i="46"/>
  <c r="BL124" i="46" s="1"/>
  <c r="DZ124" i="46"/>
  <c r="BK124" i="46" s="1"/>
  <c r="DY124" i="46"/>
  <c r="BJ124" i="46" s="1"/>
  <c r="DX124" i="46"/>
  <c r="BI124" i="46" s="1"/>
  <c r="DW124" i="46"/>
  <c r="DV124" i="46"/>
  <c r="DU124" i="46"/>
  <c r="BF124" i="46" s="1"/>
  <c r="DT124" i="46"/>
  <c r="BE124" i="46" s="1"/>
  <c r="DS124" i="46"/>
  <c r="DR124" i="46"/>
  <c r="DQ124" i="46"/>
  <c r="BB124" i="46" s="1"/>
  <c r="DP124" i="46"/>
  <c r="BA124" i="46" s="1"/>
  <c r="DO124" i="46"/>
  <c r="DN124" i="46"/>
  <c r="AY124" i="46" s="1"/>
  <c r="DM124" i="46"/>
  <c r="AX124" i="46" s="1"/>
  <c r="DL124" i="46"/>
  <c r="DK124" i="46"/>
  <c r="AV124" i="46" s="1"/>
  <c r="DJ124" i="46"/>
  <c r="AU124" i="46" s="1"/>
  <c r="DI124" i="46"/>
  <c r="DH124" i="46"/>
  <c r="AS124" i="46" s="1"/>
  <c r="DG124" i="46"/>
  <c r="DF124" i="46"/>
  <c r="DE124" i="46"/>
  <c r="AP124" i="46" s="1"/>
  <c r="DD124" i="46"/>
  <c r="AO124" i="46" s="1"/>
  <c r="DC124" i="46"/>
  <c r="AN124" i="46" s="1"/>
  <c r="DB124" i="46"/>
  <c r="DA124" i="46"/>
  <c r="AL124" i="46" s="1"/>
  <c r="CZ124" i="46"/>
  <c r="AK124" i="46" s="1"/>
  <c r="CY124" i="46"/>
  <c r="CX124" i="46"/>
  <c r="AI124" i="46" s="1"/>
  <c r="CW124" i="46"/>
  <c r="AH124" i="46" s="1"/>
  <c r="CV124" i="46"/>
  <c r="AG124" i="46" s="1"/>
  <c r="CU124" i="46"/>
  <c r="AF124" i="46" s="1"/>
  <c r="CT124" i="46"/>
  <c r="AE124" i="46" s="1"/>
  <c r="CS124" i="46"/>
  <c r="CR124" i="46"/>
  <c r="AC124" i="46" s="1"/>
  <c r="CQ124" i="46"/>
  <c r="CP124" i="46"/>
  <c r="CO124" i="46"/>
  <c r="Z124" i="46" s="1"/>
  <c r="CN124" i="46"/>
  <c r="CM124" i="46"/>
  <c r="X124" i="46" s="1"/>
  <c r="CL124" i="46"/>
  <c r="W124" i="46" s="1"/>
  <c r="CK124" i="46"/>
  <c r="CJ124" i="46"/>
  <c r="U124" i="46" s="1"/>
  <c r="CI124" i="46"/>
  <c r="CH124" i="46"/>
  <c r="S124" i="46" s="1"/>
  <c r="CG124" i="46"/>
  <c r="R124" i="46" s="1"/>
  <c r="CF124" i="46"/>
  <c r="Q124" i="46" s="1"/>
  <c r="CE124" i="46"/>
  <c r="P124" i="46" s="1"/>
  <c r="CD124" i="46"/>
  <c r="O124" i="46" s="1"/>
  <c r="CC124" i="46"/>
  <c r="CB124" i="46"/>
  <c r="M124" i="46" s="1"/>
  <c r="CA124" i="46"/>
  <c r="BZ124" i="46"/>
  <c r="K124" i="46" s="1"/>
  <c r="BY124" i="46"/>
  <c r="J124" i="46" s="1"/>
  <c r="BX124" i="46"/>
  <c r="I124" i="46" s="1"/>
  <c r="BW124" i="46"/>
  <c r="H124" i="46" s="1"/>
  <c r="BV124" i="46"/>
  <c r="BU124" i="46"/>
  <c r="BT124" i="46"/>
  <c r="E124" i="46" s="1"/>
  <c r="BS124" i="46"/>
  <c r="B124" i="46"/>
  <c r="B124" i="44" s="1"/>
  <c r="A124" i="46"/>
  <c r="EF123" i="46"/>
  <c r="BQ123" i="46" s="1"/>
  <c r="EE123" i="46"/>
  <c r="ED123" i="46"/>
  <c r="EC123" i="46"/>
  <c r="BN123" i="46" s="1"/>
  <c r="EB123" i="46"/>
  <c r="BM123" i="46" s="1"/>
  <c r="EA123" i="46"/>
  <c r="DZ123" i="46"/>
  <c r="DY123" i="46"/>
  <c r="BJ123" i="46" s="1"/>
  <c r="DX123" i="46"/>
  <c r="BI123" i="46" s="1"/>
  <c r="DW123" i="46"/>
  <c r="BH123" i="46" s="1"/>
  <c r="DV123" i="46"/>
  <c r="BG123" i="46" s="1"/>
  <c r="DU123" i="46"/>
  <c r="DT123" i="46"/>
  <c r="BE123" i="46" s="1"/>
  <c r="DS123" i="46"/>
  <c r="DR123" i="46"/>
  <c r="BC123" i="46" s="1"/>
  <c r="DQ123" i="46"/>
  <c r="BB123" i="46" s="1"/>
  <c r="DP123" i="46"/>
  <c r="BA123" i="46" s="1"/>
  <c r="DO123" i="46"/>
  <c r="AZ123" i="46" s="1"/>
  <c r="DN123" i="46"/>
  <c r="DM123" i="46"/>
  <c r="DL123" i="46"/>
  <c r="AW123" i="46" s="1"/>
  <c r="DK123" i="46"/>
  <c r="DJ123" i="46"/>
  <c r="AU123" i="46" s="1"/>
  <c r="DI123" i="46"/>
  <c r="AT123" i="46" s="1"/>
  <c r="DH123" i="46"/>
  <c r="DG123" i="46"/>
  <c r="DF123" i="46"/>
  <c r="DE123" i="46"/>
  <c r="DD123" i="46"/>
  <c r="AO123" i="46" s="1"/>
  <c r="DC123" i="46"/>
  <c r="DB123" i="46"/>
  <c r="AM123" i="46" s="1"/>
  <c r="DA123" i="46"/>
  <c r="AL123" i="46" s="1"/>
  <c r="CZ123" i="46"/>
  <c r="AK123" i="46" s="1"/>
  <c r="CY123" i="46"/>
  <c r="AJ123" i="46" s="1"/>
  <c r="CX123" i="46"/>
  <c r="CW123" i="46"/>
  <c r="CV123" i="46"/>
  <c r="AG123" i="46" s="1"/>
  <c r="CU123" i="46"/>
  <c r="CT123" i="46"/>
  <c r="CS123" i="46"/>
  <c r="AD123" i="46" s="1"/>
  <c r="CR123" i="46"/>
  <c r="AC123" i="46" s="1"/>
  <c r="CQ123" i="46"/>
  <c r="AB123" i="46" s="1"/>
  <c r="CP123" i="46"/>
  <c r="AA123" i="46" s="1"/>
  <c r="CO123" i="46"/>
  <c r="CN123" i="46"/>
  <c r="Y123" i="46" s="1"/>
  <c r="CM123" i="46"/>
  <c r="CL123" i="46"/>
  <c r="W123" i="46" s="1"/>
  <c r="CK123" i="46"/>
  <c r="V123" i="46" s="1"/>
  <c r="CJ123" i="46"/>
  <c r="U123" i="46" s="1"/>
  <c r="CI123" i="46"/>
  <c r="T123" i="46" s="1"/>
  <c r="CH123" i="46"/>
  <c r="S123" i="46" s="1"/>
  <c r="CG123" i="46"/>
  <c r="CF123" i="46"/>
  <c r="Q123" i="46" s="1"/>
  <c r="CE123" i="46"/>
  <c r="CD123" i="46"/>
  <c r="O123" i="46" s="1"/>
  <c r="CC123" i="46"/>
  <c r="N123" i="46" s="1"/>
  <c r="CB123" i="46"/>
  <c r="CA123" i="46"/>
  <c r="L123" i="46" s="1"/>
  <c r="BZ123" i="46"/>
  <c r="BY123" i="46"/>
  <c r="J123" i="46" s="1"/>
  <c r="BX123" i="46"/>
  <c r="I123" i="46" s="1"/>
  <c r="BW123" i="46"/>
  <c r="BV123" i="46"/>
  <c r="G123" i="46" s="1"/>
  <c r="BU123" i="46"/>
  <c r="F123" i="46" s="1"/>
  <c r="BT123" i="46"/>
  <c r="E123" i="46" s="1"/>
  <c r="BS123" i="46"/>
  <c r="B123" i="46"/>
  <c r="B123" i="44" s="1"/>
  <c r="A123" i="46"/>
  <c r="EF122" i="46"/>
  <c r="BQ122" i="46" s="1"/>
  <c r="EE122" i="46"/>
  <c r="ED122" i="46"/>
  <c r="BO122" i="46" s="1"/>
  <c r="EC122" i="46"/>
  <c r="BN122" i="46" s="1"/>
  <c r="EB122" i="46"/>
  <c r="BM122" i="46" s="1"/>
  <c r="EA122" i="46"/>
  <c r="DZ122" i="46"/>
  <c r="BK122" i="46" s="1"/>
  <c r="DY122" i="46"/>
  <c r="BJ122" i="46" s="1"/>
  <c r="DX122" i="46"/>
  <c r="BI122" i="46" s="1"/>
  <c r="DW122" i="46"/>
  <c r="DV122" i="46"/>
  <c r="DU122" i="46"/>
  <c r="BF122" i="46" s="1"/>
  <c r="DT122" i="46"/>
  <c r="BE122" i="46" s="1"/>
  <c r="DS122" i="46"/>
  <c r="BD122" i="46" s="1"/>
  <c r="DR122" i="46"/>
  <c r="DQ122" i="46"/>
  <c r="BB122" i="46" s="1"/>
  <c r="DP122" i="46"/>
  <c r="BA122" i="46" s="1"/>
  <c r="DO122" i="46"/>
  <c r="DN122" i="46"/>
  <c r="AY122" i="46" s="1"/>
  <c r="DM122" i="46"/>
  <c r="AX122" i="46" s="1"/>
  <c r="DL122" i="46"/>
  <c r="AW122" i="46" s="1"/>
  <c r="DK122" i="46"/>
  <c r="DJ122" i="46"/>
  <c r="AU122" i="46" s="1"/>
  <c r="DI122" i="46"/>
  <c r="AT122" i="46" s="1"/>
  <c r="DH122" i="46"/>
  <c r="AS122" i="46" s="1"/>
  <c r="DG122" i="46"/>
  <c r="DF122" i="46"/>
  <c r="AQ122" i="46" s="1"/>
  <c r="DE122" i="46"/>
  <c r="AP122" i="46" s="1"/>
  <c r="DD122" i="46"/>
  <c r="AO122" i="46" s="1"/>
  <c r="DC122" i="46"/>
  <c r="DB122" i="46"/>
  <c r="AM122" i="46" s="1"/>
  <c r="DA122" i="46"/>
  <c r="CZ122" i="46"/>
  <c r="AK122" i="46" s="1"/>
  <c r="CY122" i="46"/>
  <c r="CX122" i="46"/>
  <c r="CW122" i="46"/>
  <c r="AH122" i="46" s="1"/>
  <c r="CV122" i="46"/>
  <c r="AG122" i="46" s="1"/>
  <c r="CU122" i="46"/>
  <c r="AF122" i="46" s="1"/>
  <c r="CT122" i="46"/>
  <c r="AE122" i="46" s="1"/>
  <c r="CS122" i="46"/>
  <c r="AD122" i="46" s="1"/>
  <c r="CR122" i="46"/>
  <c r="AC122" i="46" s="1"/>
  <c r="CQ122" i="46"/>
  <c r="CP122" i="46"/>
  <c r="AA122" i="46" s="1"/>
  <c r="CO122" i="46"/>
  <c r="Z122" i="46" s="1"/>
  <c r="CN122" i="46"/>
  <c r="Y122" i="46" s="1"/>
  <c r="CM122" i="46"/>
  <c r="CL122" i="46"/>
  <c r="CK122" i="46"/>
  <c r="CJ122" i="46"/>
  <c r="U122" i="46" s="1"/>
  <c r="CI122" i="46"/>
  <c r="CH122" i="46"/>
  <c r="CG122" i="46"/>
  <c r="R122" i="46" s="1"/>
  <c r="CF122" i="46"/>
  <c r="Q122" i="46" s="1"/>
  <c r="CE122" i="46"/>
  <c r="P122" i="46" s="1"/>
  <c r="CD122" i="46"/>
  <c r="O122" i="46" s="1"/>
  <c r="CC122" i="46"/>
  <c r="CB122" i="46"/>
  <c r="M122" i="46" s="1"/>
  <c r="CA122" i="46"/>
  <c r="BZ122" i="46"/>
  <c r="K122" i="46" s="1"/>
  <c r="BY122" i="46"/>
  <c r="J122" i="46" s="1"/>
  <c r="BX122" i="46"/>
  <c r="I122" i="46" s="1"/>
  <c r="BW122" i="46"/>
  <c r="H122" i="46" s="1"/>
  <c r="BV122" i="46"/>
  <c r="BU122" i="46"/>
  <c r="F122" i="46" s="1"/>
  <c r="BT122" i="46"/>
  <c r="E122" i="46" s="1"/>
  <c r="BS122" i="46"/>
  <c r="B122" i="46"/>
  <c r="B122" i="44" s="1"/>
  <c r="A122" i="46"/>
  <c r="A120" i="27" s="1"/>
  <c r="EF121" i="46"/>
  <c r="BQ121" i="46" s="1"/>
  <c r="EE121" i="46"/>
  <c r="BP121" i="46" s="1"/>
  <c r="ED121" i="46"/>
  <c r="EC121" i="46"/>
  <c r="BN121" i="46" s="1"/>
  <c r="EB121" i="46"/>
  <c r="EA121" i="46"/>
  <c r="DZ121" i="46"/>
  <c r="BK121" i="46" s="1"/>
  <c r="DY121" i="46"/>
  <c r="BJ121" i="46" s="1"/>
  <c r="DX121" i="46"/>
  <c r="BI121" i="46" s="1"/>
  <c r="DW121" i="46"/>
  <c r="DV121" i="46"/>
  <c r="BG121" i="46" s="1"/>
  <c r="DU121" i="46"/>
  <c r="BF121" i="46" s="1"/>
  <c r="DT121" i="46"/>
  <c r="BE121" i="46" s="1"/>
  <c r="DS121" i="46"/>
  <c r="DR121" i="46"/>
  <c r="BC121" i="46" s="1"/>
  <c r="DQ121" i="46"/>
  <c r="DP121" i="46"/>
  <c r="BA121" i="46" s="1"/>
  <c r="DO121" i="46"/>
  <c r="AZ121" i="46" s="1"/>
  <c r="DN121" i="46"/>
  <c r="DM121" i="46"/>
  <c r="AX121" i="46" s="1"/>
  <c r="DL121" i="46"/>
  <c r="AW121" i="46" s="1"/>
  <c r="DK121" i="46"/>
  <c r="DJ121" i="46"/>
  <c r="AU121" i="46" s="1"/>
  <c r="DI121" i="46"/>
  <c r="AT121" i="46" s="1"/>
  <c r="DH121" i="46"/>
  <c r="AS121" i="46" s="1"/>
  <c r="DG121" i="46"/>
  <c r="DF121" i="46"/>
  <c r="AQ121" i="46" s="1"/>
  <c r="DE121" i="46"/>
  <c r="AP121" i="46" s="1"/>
  <c r="DD121" i="46"/>
  <c r="AO121" i="46" s="1"/>
  <c r="DC121" i="46"/>
  <c r="DB121" i="46"/>
  <c r="AM121" i="46" s="1"/>
  <c r="DA121" i="46"/>
  <c r="AL121" i="46" s="1"/>
  <c r="CZ121" i="46"/>
  <c r="CY121" i="46"/>
  <c r="CX121" i="46"/>
  <c r="AI121" i="46" s="1"/>
  <c r="CW121" i="46"/>
  <c r="AH121" i="46" s="1"/>
  <c r="CV121" i="46"/>
  <c r="AG121" i="46" s="1"/>
  <c r="CU121" i="46"/>
  <c r="CT121" i="46"/>
  <c r="AE121" i="46" s="1"/>
  <c r="CS121" i="46"/>
  <c r="AD121" i="46" s="1"/>
  <c r="CR121" i="46"/>
  <c r="AC121" i="46" s="1"/>
  <c r="CQ121" i="46"/>
  <c r="AB121" i="46" s="1"/>
  <c r="CP121" i="46"/>
  <c r="CO121" i="46"/>
  <c r="Z121" i="46" s="1"/>
  <c r="CN121" i="46"/>
  <c r="Y121" i="46" s="1"/>
  <c r="CM121" i="46"/>
  <c r="CL121" i="46"/>
  <c r="W121" i="46" s="1"/>
  <c r="CK121" i="46"/>
  <c r="V121" i="46" s="1"/>
  <c r="CJ121" i="46"/>
  <c r="U121" i="46" s="1"/>
  <c r="CI121" i="46"/>
  <c r="T121" i="46" s="1"/>
  <c r="CH121" i="46"/>
  <c r="S121" i="46" s="1"/>
  <c r="CG121" i="46"/>
  <c r="R121" i="46" s="1"/>
  <c r="CF121" i="46"/>
  <c r="Q121" i="46" s="1"/>
  <c r="CE121" i="46"/>
  <c r="CD121" i="46"/>
  <c r="O121" i="46" s="1"/>
  <c r="CC121" i="46"/>
  <c r="N121" i="46" s="1"/>
  <c r="CB121" i="46"/>
  <c r="M121" i="46" s="1"/>
  <c r="CA121" i="46"/>
  <c r="BZ121" i="46"/>
  <c r="K121" i="46" s="1"/>
  <c r="BY121" i="46"/>
  <c r="J121" i="46" s="1"/>
  <c r="BX121" i="46"/>
  <c r="I121" i="46" s="1"/>
  <c r="BW121" i="46"/>
  <c r="BV121" i="46"/>
  <c r="G121" i="46" s="1"/>
  <c r="BU121" i="46"/>
  <c r="F121" i="46" s="1"/>
  <c r="BT121" i="46"/>
  <c r="E121" i="46" s="1"/>
  <c r="BS121" i="46"/>
  <c r="B121" i="46"/>
  <c r="B121" i="44" s="1"/>
  <c r="A121" i="46"/>
  <c r="A119" i="29" s="1"/>
  <c r="EF120" i="46"/>
  <c r="EE120" i="46"/>
  <c r="BP120" i="46" s="1"/>
  <c r="ED120" i="46"/>
  <c r="BO120" i="46" s="1"/>
  <c r="EC120" i="46"/>
  <c r="BN120" i="46" s="1"/>
  <c r="EB120" i="46"/>
  <c r="BM120" i="46" s="1"/>
  <c r="EA120" i="46"/>
  <c r="BL120" i="46" s="1"/>
  <c r="DZ120" i="46"/>
  <c r="BK120" i="46" s="1"/>
  <c r="DY120" i="46"/>
  <c r="BJ120" i="46" s="1"/>
  <c r="DX120" i="46"/>
  <c r="DW120" i="46"/>
  <c r="BH120" i="46" s="1"/>
  <c r="DV120" i="46"/>
  <c r="DU120" i="46"/>
  <c r="BF120" i="46" s="1"/>
  <c r="DT120" i="46"/>
  <c r="DS120" i="46"/>
  <c r="BD120" i="46" s="1"/>
  <c r="DR120" i="46"/>
  <c r="DQ120" i="46"/>
  <c r="BB120" i="46" s="1"/>
  <c r="DP120" i="46"/>
  <c r="DO120" i="46"/>
  <c r="AZ120" i="46" s="1"/>
  <c r="DN120" i="46"/>
  <c r="AY120" i="46" s="1"/>
  <c r="DM120" i="46"/>
  <c r="AX120" i="46" s="1"/>
  <c r="DL120" i="46"/>
  <c r="AW120" i="46" s="1"/>
  <c r="DK120" i="46"/>
  <c r="DJ120" i="46"/>
  <c r="AU120" i="46" s="1"/>
  <c r="DI120" i="46"/>
  <c r="AT120" i="46" s="1"/>
  <c r="DH120" i="46"/>
  <c r="DG120" i="46"/>
  <c r="AR120" i="46" s="1"/>
  <c r="DF120" i="46"/>
  <c r="DE120" i="46"/>
  <c r="AP120" i="46" s="1"/>
  <c r="DD120" i="46"/>
  <c r="AO120" i="46" s="1"/>
  <c r="DC120" i="46"/>
  <c r="AN120" i="46" s="1"/>
  <c r="DB120" i="46"/>
  <c r="DA120" i="46"/>
  <c r="AL120" i="46" s="1"/>
  <c r="CZ120" i="46"/>
  <c r="CY120" i="46"/>
  <c r="AJ120" i="46" s="1"/>
  <c r="CX120" i="46"/>
  <c r="CW120" i="46"/>
  <c r="AH120" i="46" s="1"/>
  <c r="CV120" i="46"/>
  <c r="AG120" i="46" s="1"/>
  <c r="CU120" i="46"/>
  <c r="AF120" i="46" s="1"/>
  <c r="CT120" i="46"/>
  <c r="AE120" i="46" s="1"/>
  <c r="CS120" i="46"/>
  <c r="CR120" i="46"/>
  <c r="CQ120" i="46"/>
  <c r="AB120" i="46" s="1"/>
  <c r="CP120" i="46"/>
  <c r="AA120" i="46" s="1"/>
  <c r="CO120" i="46"/>
  <c r="Z120" i="46" s="1"/>
  <c r="CN120" i="46"/>
  <c r="Y120" i="46" s="1"/>
  <c r="CM120" i="46"/>
  <c r="X120" i="46" s="1"/>
  <c r="CL120" i="46"/>
  <c r="CK120" i="46"/>
  <c r="CJ120" i="46"/>
  <c r="CI120" i="46"/>
  <c r="T120" i="46" s="1"/>
  <c r="CH120" i="46"/>
  <c r="S120" i="46" s="1"/>
  <c r="CG120" i="46"/>
  <c r="R120" i="46" s="1"/>
  <c r="CF120" i="46"/>
  <c r="Q120" i="46" s="1"/>
  <c r="CE120" i="46"/>
  <c r="P120" i="46" s="1"/>
  <c r="CD120" i="46"/>
  <c r="CC120" i="46"/>
  <c r="N120" i="46" s="1"/>
  <c r="CB120" i="46"/>
  <c r="CA120" i="46"/>
  <c r="L120" i="46" s="1"/>
  <c r="BZ120" i="46"/>
  <c r="K120" i="46" s="1"/>
  <c r="BY120" i="46"/>
  <c r="BX120" i="46"/>
  <c r="I120" i="46" s="1"/>
  <c r="BW120" i="46"/>
  <c r="BV120" i="46"/>
  <c r="BU120" i="46"/>
  <c r="F120" i="46" s="1"/>
  <c r="BT120" i="46"/>
  <c r="BS120" i="46"/>
  <c r="D120" i="46" s="1"/>
  <c r="B120" i="46"/>
  <c r="B120" i="44" s="1"/>
  <c r="A120" i="46"/>
  <c r="A118" i="27" s="1"/>
  <c r="EF119" i="46"/>
  <c r="BQ119" i="46" s="1"/>
  <c r="EE119" i="46"/>
  <c r="BP119" i="46" s="1"/>
  <c r="ED119" i="46"/>
  <c r="BO119" i="44" s="1"/>
  <c r="EC119" i="46"/>
  <c r="BN119" i="44" s="1"/>
  <c r="EB119" i="46"/>
  <c r="EA119" i="46"/>
  <c r="BL119" i="46" s="1"/>
  <c r="DZ119" i="46"/>
  <c r="BK119" i="46" s="1"/>
  <c r="DY119" i="46"/>
  <c r="BJ119" i="46" s="1"/>
  <c r="DX119" i="46"/>
  <c r="BI119" i="46" s="1"/>
  <c r="DW119" i="46"/>
  <c r="BH119" i="46" s="1"/>
  <c r="DV119" i="46"/>
  <c r="BG119" i="46" s="1"/>
  <c r="DU119" i="46"/>
  <c r="BF119" i="46" s="1"/>
  <c r="DT119" i="46"/>
  <c r="DS119" i="46"/>
  <c r="BD119" i="46" s="1"/>
  <c r="DR119" i="46"/>
  <c r="BC119" i="46" s="1"/>
  <c r="DQ119" i="46"/>
  <c r="BB119" i="46" s="1"/>
  <c r="DP119" i="46"/>
  <c r="BA119" i="46" s="1"/>
  <c r="DO119" i="46"/>
  <c r="DN119" i="46"/>
  <c r="DM119" i="46"/>
  <c r="AX119" i="46" s="1"/>
  <c r="DL119" i="46"/>
  <c r="DK119" i="46"/>
  <c r="AV119" i="46" s="1"/>
  <c r="DJ119" i="46"/>
  <c r="AU119" i="46" s="1"/>
  <c r="DI119" i="46"/>
  <c r="AT119" i="46" s="1"/>
  <c r="DH119" i="46"/>
  <c r="DG119" i="46"/>
  <c r="AR119" i="46" s="1"/>
  <c r="DF119" i="46"/>
  <c r="DE119" i="46"/>
  <c r="DD119" i="46"/>
  <c r="DC119" i="46"/>
  <c r="AN119" i="46" s="1"/>
  <c r="DB119" i="46"/>
  <c r="AM119" i="46" s="1"/>
  <c r="DA119" i="46"/>
  <c r="AL119" i="46" s="1"/>
  <c r="CZ119" i="46"/>
  <c r="AK119" i="46" s="1"/>
  <c r="CY119" i="46"/>
  <c r="CX119" i="46"/>
  <c r="AI119" i="46" s="1"/>
  <c r="CW119" i="46"/>
  <c r="AH119" i="46" s="1"/>
  <c r="CV119" i="46"/>
  <c r="CU119" i="46"/>
  <c r="AF119" i="46" s="1"/>
  <c r="CT119" i="46"/>
  <c r="CS119" i="46"/>
  <c r="AD119" i="46" s="1"/>
  <c r="CR119" i="46"/>
  <c r="AC119" i="46" s="1"/>
  <c r="CQ119" i="46"/>
  <c r="AB119" i="46" s="1"/>
  <c r="CP119" i="46"/>
  <c r="AA119" i="46" s="1"/>
  <c r="CO119" i="46"/>
  <c r="Z119" i="46" s="1"/>
  <c r="CN119" i="46"/>
  <c r="CM119" i="46"/>
  <c r="X119" i="46" s="1"/>
  <c r="CL119" i="46"/>
  <c r="W119" i="46" s="1"/>
  <c r="CK119" i="46"/>
  <c r="V119" i="46" s="1"/>
  <c r="CJ119" i="46"/>
  <c r="CI119" i="46"/>
  <c r="T119" i="46" s="1"/>
  <c r="CH119" i="46"/>
  <c r="S119" i="46" s="1"/>
  <c r="CG119" i="46"/>
  <c r="R119" i="46" s="1"/>
  <c r="CF119" i="46"/>
  <c r="CE119" i="46"/>
  <c r="P119" i="46" s="1"/>
  <c r="CD119" i="46"/>
  <c r="O119" i="46" s="1"/>
  <c r="CC119" i="46"/>
  <c r="N119" i="46" s="1"/>
  <c r="CB119" i="46"/>
  <c r="M119" i="46" s="1"/>
  <c r="CA119" i="46"/>
  <c r="L119" i="46" s="1"/>
  <c r="BZ119" i="46"/>
  <c r="BY119" i="46"/>
  <c r="J119" i="46" s="1"/>
  <c r="BX119" i="46"/>
  <c r="BW119" i="46"/>
  <c r="H119" i="46" s="1"/>
  <c r="BV119" i="46"/>
  <c r="G119" i="46" s="1"/>
  <c r="BU119" i="46"/>
  <c r="F119" i="46" s="1"/>
  <c r="BT119" i="46"/>
  <c r="E119" i="46" s="1"/>
  <c r="BS119" i="46"/>
  <c r="D119" i="46" s="1"/>
  <c r="BO119" i="46"/>
  <c r="BN119" i="46"/>
  <c r="B119" i="46"/>
  <c r="B119" i="44" s="1"/>
  <c r="A119" i="46"/>
  <c r="A117" i="27" s="1"/>
  <c r="EF118" i="46"/>
  <c r="BQ118" i="46" s="1"/>
  <c r="EE118" i="46"/>
  <c r="BP118" i="46" s="1"/>
  <c r="ED118" i="46"/>
  <c r="EC118" i="46"/>
  <c r="BN118" i="46" s="1"/>
  <c r="EB118" i="46"/>
  <c r="EA118" i="46"/>
  <c r="BL118" i="46" s="1"/>
  <c r="DZ118" i="46"/>
  <c r="DY118" i="46"/>
  <c r="BJ118" i="46" s="1"/>
  <c r="DX118" i="46"/>
  <c r="BI118" i="46" s="1"/>
  <c r="DW118" i="46"/>
  <c r="BH118" i="46" s="1"/>
  <c r="DV118" i="46"/>
  <c r="BG118" i="46" s="1"/>
  <c r="DU118" i="46"/>
  <c r="BF118" i="46" s="1"/>
  <c r="DT118" i="46"/>
  <c r="DS118" i="46"/>
  <c r="BD118" i="46" s="1"/>
  <c r="DR118" i="46"/>
  <c r="DQ118" i="46"/>
  <c r="BB118" i="46" s="1"/>
  <c r="DP118" i="46"/>
  <c r="BA118" i="46" s="1"/>
  <c r="DO118" i="46"/>
  <c r="AZ118" i="46" s="1"/>
  <c r="DN118" i="46"/>
  <c r="AY118" i="46" s="1"/>
  <c r="DM118" i="46"/>
  <c r="AX118" i="46" s="1"/>
  <c r="DL118" i="46"/>
  <c r="DK118" i="46"/>
  <c r="AV118" i="46" s="1"/>
  <c r="DJ118" i="46"/>
  <c r="DI118" i="46"/>
  <c r="AT118" i="46" s="1"/>
  <c r="DH118" i="46"/>
  <c r="AS118" i="46" s="1"/>
  <c r="DG118" i="46"/>
  <c r="DF118" i="46"/>
  <c r="AQ118" i="46" s="1"/>
  <c r="DE118" i="46"/>
  <c r="AP118" i="46" s="1"/>
  <c r="DD118" i="46"/>
  <c r="DC118" i="46"/>
  <c r="AN118" i="46" s="1"/>
  <c r="DB118" i="46"/>
  <c r="DA118" i="46"/>
  <c r="AL118" i="46" s="1"/>
  <c r="CZ118" i="46"/>
  <c r="AK118" i="46" s="1"/>
  <c r="CY118" i="46"/>
  <c r="AJ118" i="46" s="1"/>
  <c r="CX118" i="46"/>
  <c r="AI118" i="46" s="1"/>
  <c r="CW118" i="46"/>
  <c r="AH118" i="46" s="1"/>
  <c r="CV118" i="46"/>
  <c r="AG118" i="46" s="1"/>
  <c r="CU118" i="46"/>
  <c r="CT118" i="46"/>
  <c r="CS118" i="46"/>
  <c r="AD118" i="46" s="1"/>
  <c r="CR118" i="46"/>
  <c r="AC118" i="46" s="1"/>
  <c r="CQ118" i="46"/>
  <c r="AB118" i="46" s="1"/>
  <c r="CP118" i="46"/>
  <c r="AA118" i="46" s="1"/>
  <c r="CO118" i="46"/>
  <c r="CN118" i="46"/>
  <c r="CM118" i="46"/>
  <c r="X118" i="46" s="1"/>
  <c r="CL118" i="46"/>
  <c r="CK118" i="46"/>
  <c r="V118" i="46" s="1"/>
  <c r="CJ118" i="46"/>
  <c r="U118" i="46" s="1"/>
  <c r="CI118" i="46"/>
  <c r="T118" i="46" s="1"/>
  <c r="CH118" i="46"/>
  <c r="S118" i="46" s="1"/>
  <c r="CG118" i="46"/>
  <c r="R118" i="46" s="1"/>
  <c r="CF118" i="46"/>
  <c r="Q118" i="46" s="1"/>
  <c r="CE118" i="46"/>
  <c r="CD118" i="46"/>
  <c r="CC118" i="46"/>
  <c r="N118" i="46" s="1"/>
  <c r="CB118" i="46"/>
  <c r="M118" i="46" s="1"/>
  <c r="CA118" i="46"/>
  <c r="L118" i="46" s="1"/>
  <c r="BZ118" i="46"/>
  <c r="K118" i="46" s="1"/>
  <c r="BY118" i="46"/>
  <c r="J118" i="46" s="1"/>
  <c r="BX118" i="46"/>
  <c r="BW118" i="46"/>
  <c r="H118" i="46" s="1"/>
  <c r="BV118" i="46"/>
  <c r="BU118" i="46"/>
  <c r="F118" i="46" s="1"/>
  <c r="BT118" i="46"/>
  <c r="E118" i="46" s="1"/>
  <c r="BS118" i="46"/>
  <c r="D118" i="46" s="1"/>
  <c r="B118" i="46"/>
  <c r="B118" i="44" s="1"/>
  <c r="A118" i="46"/>
  <c r="EF117" i="46"/>
  <c r="BQ117" i="46" s="1"/>
  <c r="EE117" i="46"/>
  <c r="BP117" i="46" s="1"/>
  <c r="ED117" i="46"/>
  <c r="EC117" i="46"/>
  <c r="BN117" i="46" s="1"/>
  <c r="EB117" i="46"/>
  <c r="BM117" i="46" s="1"/>
  <c r="EA117" i="46"/>
  <c r="BL117" i="46" s="1"/>
  <c r="DZ117" i="46"/>
  <c r="DY117" i="46"/>
  <c r="BJ117" i="46" s="1"/>
  <c r="DX117" i="46"/>
  <c r="BI117" i="46" s="1"/>
  <c r="DW117" i="46"/>
  <c r="BH117" i="46" s="1"/>
  <c r="DV117" i="46"/>
  <c r="DU117" i="46"/>
  <c r="BF117" i="46" s="1"/>
  <c r="DT117" i="46"/>
  <c r="BE117" i="46" s="1"/>
  <c r="DS117" i="46"/>
  <c r="BD117" i="46" s="1"/>
  <c r="DR117" i="46"/>
  <c r="BC117" i="46" s="1"/>
  <c r="DQ117" i="46"/>
  <c r="BB117" i="46" s="1"/>
  <c r="DP117" i="46"/>
  <c r="BA117" i="46" s="1"/>
  <c r="DO117" i="46"/>
  <c r="AZ117" i="46" s="1"/>
  <c r="DN117" i="46"/>
  <c r="DM117" i="46"/>
  <c r="AX117" i="46" s="1"/>
  <c r="DL117" i="46"/>
  <c r="AW117" i="46" s="1"/>
  <c r="DK117" i="46"/>
  <c r="AV117" i="46" s="1"/>
  <c r="DJ117" i="46"/>
  <c r="DI117" i="46"/>
  <c r="AT117" i="46" s="1"/>
  <c r="DH117" i="46"/>
  <c r="DG117" i="46"/>
  <c r="AR117" i="46" s="1"/>
  <c r="DF117" i="46"/>
  <c r="DE117" i="46"/>
  <c r="AP117" i="46" s="1"/>
  <c r="DD117" i="46"/>
  <c r="DC117" i="46"/>
  <c r="AN117" i="46" s="1"/>
  <c r="DB117" i="46"/>
  <c r="DA117" i="46"/>
  <c r="AL117" i="46" s="1"/>
  <c r="CZ117" i="46"/>
  <c r="AK117" i="46" s="1"/>
  <c r="CY117" i="46"/>
  <c r="AJ117" i="46" s="1"/>
  <c r="CX117" i="46"/>
  <c r="CW117" i="46"/>
  <c r="AH117" i="46" s="1"/>
  <c r="CV117" i="46"/>
  <c r="AG117" i="46" s="1"/>
  <c r="CU117" i="46"/>
  <c r="AF117" i="46" s="1"/>
  <c r="CT117" i="46"/>
  <c r="AE117" i="46" s="1"/>
  <c r="CS117" i="46"/>
  <c r="AD117" i="46" s="1"/>
  <c r="CR117" i="46"/>
  <c r="CQ117" i="46"/>
  <c r="CP117" i="46"/>
  <c r="CO117" i="46"/>
  <c r="Z117" i="46" s="1"/>
  <c r="CN117" i="46"/>
  <c r="Y117" i="46" s="1"/>
  <c r="CM117" i="46"/>
  <c r="X117" i="46" s="1"/>
  <c r="CL117" i="46"/>
  <c r="W117" i="46" s="1"/>
  <c r="CK117" i="46"/>
  <c r="CJ117" i="46"/>
  <c r="U117" i="46" s="1"/>
  <c r="CI117" i="46"/>
  <c r="T117" i="46" s="1"/>
  <c r="CH117" i="46"/>
  <c r="CG117" i="46"/>
  <c r="R117" i="46" s="1"/>
  <c r="CF117" i="46"/>
  <c r="Q117" i="46" s="1"/>
  <c r="CE117" i="46"/>
  <c r="P117" i="46" s="1"/>
  <c r="CD117" i="46"/>
  <c r="CC117" i="46"/>
  <c r="N117" i="46" s="1"/>
  <c r="CB117" i="46"/>
  <c r="CA117" i="46"/>
  <c r="L117" i="46" s="1"/>
  <c r="BZ117" i="46"/>
  <c r="BY117" i="46"/>
  <c r="J117" i="46" s="1"/>
  <c r="BX117" i="46"/>
  <c r="I117" i="46" s="1"/>
  <c r="BW117" i="46"/>
  <c r="H117" i="46" s="1"/>
  <c r="BV117" i="46"/>
  <c r="G117" i="46" s="1"/>
  <c r="BU117" i="46"/>
  <c r="BT117" i="46"/>
  <c r="E117" i="46" s="1"/>
  <c r="BS117" i="46"/>
  <c r="D117" i="46" s="1"/>
  <c r="B117" i="46"/>
  <c r="B117" i="44" s="1"/>
  <c r="A117" i="46"/>
  <c r="A115" i="27" s="1"/>
  <c r="EF116" i="46"/>
  <c r="EE116" i="46"/>
  <c r="BP116" i="46" s="1"/>
  <c r="ED116" i="46"/>
  <c r="BO116" i="46" s="1"/>
  <c r="EC116" i="46"/>
  <c r="BN116" i="46" s="1"/>
  <c r="EB116" i="46"/>
  <c r="BM116" i="46" s="1"/>
  <c r="EA116" i="46"/>
  <c r="DZ116" i="46"/>
  <c r="DY116" i="46"/>
  <c r="BJ116" i="46" s="1"/>
  <c r="DX116" i="46"/>
  <c r="BI116" i="46" s="1"/>
  <c r="DW116" i="46"/>
  <c r="BH116" i="46" s="1"/>
  <c r="DV116" i="46"/>
  <c r="DU116" i="46"/>
  <c r="BF116" i="46" s="1"/>
  <c r="DT116" i="46"/>
  <c r="BE116" i="46" s="1"/>
  <c r="DS116" i="46"/>
  <c r="DR116" i="46"/>
  <c r="BC116" i="46" s="1"/>
  <c r="DQ116" i="46"/>
  <c r="BB116" i="46" s="1"/>
  <c r="DP116" i="46"/>
  <c r="BA116" i="46" s="1"/>
  <c r="DO116" i="46"/>
  <c r="DN116" i="46"/>
  <c r="AY116" i="46" s="1"/>
  <c r="DM116" i="46"/>
  <c r="DL116" i="46"/>
  <c r="AW116" i="46" s="1"/>
  <c r="DK116" i="46"/>
  <c r="DJ116" i="46"/>
  <c r="AU116" i="46" s="1"/>
  <c r="DI116" i="46"/>
  <c r="AT116" i="46" s="1"/>
  <c r="DH116" i="46"/>
  <c r="AS116" i="46" s="1"/>
  <c r="DG116" i="46"/>
  <c r="AR116" i="46" s="1"/>
  <c r="DF116" i="46"/>
  <c r="AQ116" i="46" s="1"/>
  <c r="DE116" i="46"/>
  <c r="DD116" i="46"/>
  <c r="AO116" i="46" s="1"/>
  <c r="DC116" i="46"/>
  <c r="DB116" i="46"/>
  <c r="AM116" i="46" s="1"/>
  <c r="DA116" i="46"/>
  <c r="AL116" i="46" s="1"/>
  <c r="CZ116" i="46"/>
  <c r="AK116" i="46" s="1"/>
  <c r="CY116" i="46"/>
  <c r="AJ116" i="46" s="1"/>
  <c r="CX116" i="46"/>
  <c r="CW116" i="46"/>
  <c r="AH116" i="46" s="1"/>
  <c r="CV116" i="46"/>
  <c r="AG116" i="46" s="1"/>
  <c r="CU116" i="46"/>
  <c r="CT116" i="46"/>
  <c r="CS116" i="46"/>
  <c r="AD116" i="46" s="1"/>
  <c r="CR116" i="46"/>
  <c r="CQ116" i="46"/>
  <c r="AB116" i="46" s="1"/>
  <c r="CP116" i="46"/>
  <c r="AA116" i="46" s="1"/>
  <c r="CO116" i="46"/>
  <c r="Z116" i="46" s="1"/>
  <c r="CN116" i="46"/>
  <c r="Y116" i="46" s="1"/>
  <c r="CM116" i="46"/>
  <c r="CL116" i="46"/>
  <c r="W116" i="46" s="1"/>
  <c r="CK116" i="46"/>
  <c r="V116" i="46" s="1"/>
  <c r="CJ116" i="46"/>
  <c r="U116" i="46" s="1"/>
  <c r="CI116" i="46"/>
  <c r="T116" i="46" s="1"/>
  <c r="CH116" i="46"/>
  <c r="S116" i="46" s="1"/>
  <c r="CG116" i="46"/>
  <c r="R116" i="46" s="1"/>
  <c r="CF116" i="46"/>
  <c r="Q116" i="46" s="1"/>
  <c r="CE116" i="46"/>
  <c r="CD116" i="46"/>
  <c r="CC116" i="46"/>
  <c r="N116" i="46" s="1"/>
  <c r="CB116" i="46"/>
  <c r="M116" i="46" s="1"/>
  <c r="CA116" i="46"/>
  <c r="L116" i="46" s="1"/>
  <c r="BZ116" i="46"/>
  <c r="K116" i="46" s="1"/>
  <c r="BY116" i="46"/>
  <c r="J116" i="46" s="1"/>
  <c r="BX116" i="46"/>
  <c r="I116" i="46" s="1"/>
  <c r="BW116" i="46"/>
  <c r="BV116" i="46"/>
  <c r="BU116" i="46"/>
  <c r="F116" i="46" s="1"/>
  <c r="BT116" i="46"/>
  <c r="BS116" i="46"/>
  <c r="D116" i="46" s="1"/>
  <c r="B116" i="46"/>
  <c r="B116" i="44" s="1"/>
  <c r="A116" i="46"/>
  <c r="A114" i="27" s="1"/>
  <c r="EF115" i="46"/>
  <c r="EE115" i="46"/>
  <c r="ED115" i="46"/>
  <c r="BO115" i="44" s="1"/>
  <c r="EC115" i="46"/>
  <c r="BN115" i="46" s="1"/>
  <c r="EB115" i="46"/>
  <c r="BM115" i="46" s="1"/>
  <c r="EA115" i="46"/>
  <c r="BL115" i="46" s="1"/>
  <c r="DZ115" i="46"/>
  <c r="BK115" i="46" s="1"/>
  <c r="DY115" i="46"/>
  <c r="BJ115" i="46" s="1"/>
  <c r="DX115" i="46"/>
  <c r="BI115" i="46" s="1"/>
  <c r="DW115" i="46"/>
  <c r="DV115" i="46"/>
  <c r="DU115" i="46"/>
  <c r="BF115" i="46" s="1"/>
  <c r="DT115" i="46"/>
  <c r="BE115" i="46" s="1"/>
  <c r="DS115" i="46"/>
  <c r="BD115" i="46" s="1"/>
  <c r="DR115" i="46"/>
  <c r="BC115" i="46" s="1"/>
  <c r="DQ115" i="46"/>
  <c r="BB115" i="46" s="1"/>
  <c r="DP115" i="46"/>
  <c r="DO115" i="46"/>
  <c r="DN115" i="46"/>
  <c r="DM115" i="46"/>
  <c r="AX115" i="46" s="1"/>
  <c r="DL115" i="46"/>
  <c r="DK115" i="46"/>
  <c r="AV115" i="46" s="1"/>
  <c r="DJ115" i="46"/>
  <c r="AU115" i="46" s="1"/>
  <c r="DI115" i="46"/>
  <c r="AT115" i="46" s="1"/>
  <c r="DH115" i="46"/>
  <c r="DG115" i="46"/>
  <c r="DF115" i="46"/>
  <c r="AQ115" i="46" s="1"/>
  <c r="DE115" i="46"/>
  <c r="AP115" i="46" s="1"/>
  <c r="DD115" i="46"/>
  <c r="DC115" i="46"/>
  <c r="AN115" i="46" s="1"/>
  <c r="DB115" i="46"/>
  <c r="AM115" i="46" s="1"/>
  <c r="DA115" i="46"/>
  <c r="CZ115" i="46"/>
  <c r="CY115" i="46"/>
  <c r="CX115" i="46"/>
  <c r="AI115" i="46" s="1"/>
  <c r="CW115" i="46"/>
  <c r="AH115" i="46" s="1"/>
  <c r="CV115" i="46"/>
  <c r="AG115" i="46" s="1"/>
  <c r="CU115" i="46"/>
  <c r="CT115" i="46"/>
  <c r="CS115" i="46"/>
  <c r="AD115" i="46" s="1"/>
  <c r="CR115" i="46"/>
  <c r="AC115" i="46" s="1"/>
  <c r="CQ115" i="46"/>
  <c r="CP115" i="46"/>
  <c r="CO115" i="46"/>
  <c r="Z115" i="46" s="1"/>
  <c r="CN115" i="46"/>
  <c r="CM115" i="46"/>
  <c r="X115" i="46" s="1"/>
  <c r="CL115" i="46"/>
  <c r="W115" i="46" s="1"/>
  <c r="CK115" i="46"/>
  <c r="V115" i="46" s="1"/>
  <c r="CJ115" i="46"/>
  <c r="CI115" i="46"/>
  <c r="CH115" i="46"/>
  <c r="CG115" i="46"/>
  <c r="R115" i="46" s="1"/>
  <c r="CF115" i="46"/>
  <c r="Q115" i="46" s="1"/>
  <c r="CE115" i="46"/>
  <c r="P115" i="46" s="1"/>
  <c r="CD115" i="46"/>
  <c r="O115" i="46" s="1"/>
  <c r="CC115" i="46"/>
  <c r="N115" i="46" s="1"/>
  <c r="CB115" i="46"/>
  <c r="CA115" i="46"/>
  <c r="BZ115" i="46"/>
  <c r="K115" i="46" s="1"/>
  <c r="BY115" i="46"/>
  <c r="J115" i="46" s="1"/>
  <c r="BX115" i="46"/>
  <c r="I115" i="46" s="1"/>
  <c r="BW115" i="46"/>
  <c r="H115" i="46" s="1"/>
  <c r="BV115" i="46"/>
  <c r="BU115" i="46"/>
  <c r="F115" i="46" s="1"/>
  <c r="BT115" i="46"/>
  <c r="E115" i="46" s="1"/>
  <c r="BS115" i="46"/>
  <c r="BO115" i="46"/>
  <c r="B115" i="46"/>
  <c r="B115" i="44" s="1"/>
  <c r="A115" i="46"/>
  <c r="A113" i="27" s="1"/>
  <c r="EF114" i="46"/>
  <c r="BQ114" i="46" s="1"/>
  <c r="EE114" i="46"/>
  <c r="BP114" i="46" s="1"/>
  <c r="ED114" i="46"/>
  <c r="BO114" i="46" s="1"/>
  <c r="EC114" i="46"/>
  <c r="EB114" i="46"/>
  <c r="EA114" i="46"/>
  <c r="BL114" i="46" s="1"/>
  <c r="DZ114" i="46"/>
  <c r="BK114" i="46" s="1"/>
  <c r="DY114" i="46"/>
  <c r="BJ114" i="46" s="1"/>
  <c r="DX114" i="46"/>
  <c r="BI114" i="46" s="1"/>
  <c r="DW114" i="46"/>
  <c r="BH114" i="46" s="1"/>
  <c r="DV114" i="46"/>
  <c r="BG114" i="46" s="1"/>
  <c r="DU114" i="46"/>
  <c r="BF114" i="46" s="1"/>
  <c r="DT114" i="46"/>
  <c r="DS114" i="46"/>
  <c r="DR114" i="46"/>
  <c r="BC114" i="46" s="1"/>
  <c r="DQ114" i="46"/>
  <c r="BB114" i="46" s="1"/>
  <c r="DP114" i="46"/>
  <c r="BA114" i="46" s="1"/>
  <c r="DO114" i="46"/>
  <c r="AZ114" i="46" s="1"/>
  <c r="DN114" i="46"/>
  <c r="AY114" i="46" s="1"/>
  <c r="DM114" i="46"/>
  <c r="AX114" i="46" s="1"/>
  <c r="DL114" i="46"/>
  <c r="DK114" i="46"/>
  <c r="DJ114" i="46"/>
  <c r="AU114" i="46" s="1"/>
  <c r="DI114" i="46"/>
  <c r="AT114" i="46" s="1"/>
  <c r="DH114" i="46"/>
  <c r="AS114" i="46" s="1"/>
  <c r="DG114" i="46"/>
  <c r="AR114" i="46" s="1"/>
  <c r="DF114" i="46"/>
  <c r="AQ114" i="46" s="1"/>
  <c r="DE114" i="46"/>
  <c r="AP114" i="46" s="1"/>
  <c r="DD114" i="46"/>
  <c r="DC114" i="46"/>
  <c r="DB114" i="46"/>
  <c r="AM114" i="46" s="1"/>
  <c r="DA114" i="46"/>
  <c r="AL114" i="46" s="1"/>
  <c r="CZ114" i="46"/>
  <c r="AK114" i="46" s="1"/>
  <c r="CY114" i="46"/>
  <c r="AJ114" i="46" s="1"/>
  <c r="CX114" i="46"/>
  <c r="AI114" i="46" s="1"/>
  <c r="CW114" i="46"/>
  <c r="AH114" i="46" s="1"/>
  <c r="CV114" i="46"/>
  <c r="CU114" i="46"/>
  <c r="CT114" i="46"/>
  <c r="AE114" i="46" s="1"/>
  <c r="CS114" i="46"/>
  <c r="AD114" i="46" s="1"/>
  <c r="CR114" i="46"/>
  <c r="AC114" i="46" s="1"/>
  <c r="CQ114" i="46"/>
  <c r="AB114" i="46" s="1"/>
  <c r="CP114" i="46"/>
  <c r="AA114" i="46" s="1"/>
  <c r="CO114" i="46"/>
  <c r="Z114" i="46" s="1"/>
  <c r="CN114" i="46"/>
  <c r="CM114" i="46"/>
  <c r="X114" i="46" s="1"/>
  <c r="CL114" i="46"/>
  <c r="W114" i="46" s="1"/>
  <c r="CK114" i="46"/>
  <c r="V114" i="46" s="1"/>
  <c r="CJ114" i="46"/>
  <c r="U114" i="46" s="1"/>
  <c r="CI114" i="46"/>
  <c r="T114" i="46" s="1"/>
  <c r="CH114" i="46"/>
  <c r="S114" i="46" s="1"/>
  <c r="CG114" i="46"/>
  <c r="CF114" i="46"/>
  <c r="CE114" i="46"/>
  <c r="P114" i="46" s="1"/>
  <c r="CD114" i="46"/>
  <c r="O114" i="46" s="1"/>
  <c r="CC114" i="46"/>
  <c r="CB114" i="46"/>
  <c r="M114" i="46" s="1"/>
  <c r="CA114" i="46"/>
  <c r="L114" i="46" s="1"/>
  <c r="BZ114" i="46"/>
  <c r="BY114" i="46"/>
  <c r="J114" i="46" s="1"/>
  <c r="BX114" i="46"/>
  <c r="BW114" i="46"/>
  <c r="H114" i="46" s="1"/>
  <c r="BV114" i="46"/>
  <c r="G114" i="46" s="1"/>
  <c r="BU114" i="46"/>
  <c r="F114" i="46" s="1"/>
  <c r="BT114" i="46"/>
  <c r="E114" i="46" s="1"/>
  <c r="BS114" i="46"/>
  <c r="D114" i="46" s="1"/>
  <c r="B114" i="46"/>
  <c r="B114" i="44" s="1"/>
  <c r="A114" i="46"/>
  <c r="A112" i="29" s="1"/>
  <c r="EF113" i="46"/>
  <c r="EE113" i="46"/>
  <c r="ED113" i="46"/>
  <c r="BO113" i="46" s="1"/>
  <c r="EC113" i="46"/>
  <c r="BN113" i="46" s="1"/>
  <c r="EB113" i="46"/>
  <c r="BM113" i="46" s="1"/>
  <c r="EA113" i="46"/>
  <c r="BL113" i="46" s="1"/>
  <c r="DZ113" i="46"/>
  <c r="BK113" i="46" s="1"/>
  <c r="DY113" i="46"/>
  <c r="BJ113" i="46" s="1"/>
  <c r="DX113" i="46"/>
  <c r="DW113" i="46"/>
  <c r="DV113" i="46"/>
  <c r="BG113" i="44" s="1"/>
  <c r="DU113" i="46"/>
  <c r="DT113" i="46"/>
  <c r="BE113" i="46" s="1"/>
  <c r="DS113" i="46"/>
  <c r="BD113" i="46" s="1"/>
  <c r="DR113" i="46"/>
  <c r="DQ113" i="46"/>
  <c r="BB113" i="46" s="1"/>
  <c r="DP113" i="46"/>
  <c r="DO113" i="46"/>
  <c r="DN113" i="46"/>
  <c r="AY113" i="46" s="1"/>
  <c r="DM113" i="46"/>
  <c r="AX113" i="46" s="1"/>
  <c r="DL113" i="46"/>
  <c r="AW113" i="46" s="1"/>
  <c r="DK113" i="46"/>
  <c r="AV113" i="46" s="1"/>
  <c r="DJ113" i="46"/>
  <c r="AU113" i="46" s="1"/>
  <c r="DI113" i="46"/>
  <c r="DH113" i="46"/>
  <c r="DG113" i="46"/>
  <c r="AR113" i="46" s="1"/>
  <c r="DF113" i="46"/>
  <c r="AQ113" i="46" s="1"/>
  <c r="DE113" i="46"/>
  <c r="DD113" i="46"/>
  <c r="AO113" i="46" s="1"/>
  <c r="DC113" i="46"/>
  <c r="DB113" i="46"/>
  <c r="AM113" i="46" s="1"/>
  <c r="DA113" i="46"/>
  <c r="AL113" i="46" s="1"/>
  <c r="CZ113" i="46"/>
  <c r="CY113" i="46"/>
  <c r="CX113" i="46"/>
  <c r="AI113" i="46" s="1"/>
  <c r="CW113" i="46"/>
  <c r="CV113" i="46"/>
  <c r="AG113" i="46" s="1"/>
  <c r="CU113" i="46"/>
  <c r="AF113" i="46" s="1"/>
  <c r="CT113" i="46"/>
  <c r="AE113" i="46" s="1"/>
  <c r="CS113" i="46"/>
  <c r="AD113" i="46" s="1"/>
  <c r="CR113" i="46"/>
  <c r="CQ113" i="46"/>
  <c r="CP113" i="46"/>
  <c r="AA113" i="46" s="1"/>
  <c r="CO113" i="46"/>
  <c r="Z113" i="46" s="1"/>
  <c r="CN113" i="46"/>
  <c r="Y113" i="46" s="1"/>
  <c r="CM113" i="46"/>
  <c r="X113" i="46" s="1"/>
  <c r="CL113" i="46"/>
  <c r="W113" i="46" s="1"/>
  <c r="CK113" i="46"/>
  <c r="V113" i="46" s="1"/>
  <c r="CJ113" i="46"/>
  <c r="CI113" i="46"/>
  <c r="T113" i="46" s="1"/>
  <c r="CH113" i="46"/>
  <c r="S113" i="46" s="1"/>
  <c r="CG113" i="46"/>
  <c r="R113" i="46" s="1"/>
  <c r="CF113" i="46"/>
  <c r="Q113" i="46" s="1"/>
  <c r="CE113" i="46"/>
  <c r="P113" i="46" s="1"/>
  <c r="CD113" i="46"/>
  <c r="CC113" i="46"/>
  <c r="CB113" i="46"/>
  <c r="CA113" i="46"/>
  <c r="BZ113" i="46"/>
  <c r="K113" i="46" s="1"/>
  <c r="BY113" i="46"/>
  <c r="J113" i="46" s="1"/>
  <c r="BX113" i="46"/>
  <c r="I113" i="46" s="1"/>
  <c r="BW113" i="46"/>
  <c r="BV113" i="46"/>
  <c r="G113" i="46" s="1"/>
  <c r="BU113" i="46"/>
  <c r="BT113" i="46"/>
  <c r="BS113" i="46"/>
  <c r="BG113" i="46"/>
  <c r="B113" i="46"/>
  <c r="B113" i="44" s="1"/>
  <c r="A113" i="46"/>
  <c r="A111" i="27" s="1"/>
  <c r="EF112" i="46"/>
  <c r="BQ112" i="46" s="1"/>
  <c r="EE112" i="46"/>
  <c r="BP112" i="46" s="1"/>
  <c r="ED112" i="46"/>
  <c r="BO112" i="46" s="1"/>
  <c r="EC112" i="46"/>
  <c r="EB112" i="46"/>
  <c r="BM112" i="46" s="1"/>
  <c r="EA112" i="46"/>
  <c r="BL112" i="46" s="1"/>
  <c r="DZ112" i="46"/>
  <c r="DY112" i="46"/>
  <c r="BJ112" i="46" s="1"/>
  <c r="DX112" i="46"/>
  <c r="BI112" i="46" s="1"/>
  <c r="DW112" i="46"/>
  <c r="BH112" i="46" s="1"/>
  <c r="DV112" i="46"/>
  <c r="BG112" i="46" s="1"/>
  <c r="DU112" i="46"/>
  <c r="DT112" i="46"/>
  <c r="DS112" i="46"/>
  <c r="BD112" i="46" s="1"/>
  <c r="DR112" i="46"/>
  <c r="BC112" i="46" s="1"/>
  <c r="DQ112" i="46"/>
  <c r="BB112" i="46" s="1"/>
  <c r="DP112" i="46"/>
  <c r="DO112" i="46"/>
  <c r="AZ112" i="46" s="1"/>
  <c r="DN112" i="46"/>
  <c r="DM112" i="46"/>
  <c r="DL112" i="46"/>
  <c r="DK112" i="46"/>
  <c r="AV112" i="46" s="1"/>
  <c r="DJ112" i="46"/>
  <c r="DI112" i="46"/>
  <c r="AT112" i="46" s="1"/>
  <c r="DH112" i="46"/>
  <c r="AS112" i="46" s="1"/>
  <c r="DG112" i="46"/>
  <c r="AR112" i="46" s="1"/>
  <c r="DF112" i="46"/>
  <c r="DE112" i="46"/>
  <c r="DD112" i="46"/>
  <c r="DC112" i="46"/>
  <c r="AN112" i="46" s="1"/>
  <c r="DB112" i="46"/>
  <c r="AM112" i="46" s="1"/>
  <c r="DA112" i="46"/>
  <c r="AL112" i="46" s="1"/>
  <c r="CZ112" i="46"/>
  <c r="AK112" i="46" s="1"/>
  <c r="CY112" i="46"/>
  <c r="AJ112" i="46" s="1"/>
  <c r="CX112" i="46"/>
  <c r="CW112" i="46"/>
  <c r="CV112" i="46"/>
  <c r="CU112" i="46"/>
  <c r="AF112" i="46" s="1"/>
  <c r="CT112" i="46"/>
  <c r="AE112" i="46" s="1"/>
  <c r="CS112" i="46"/>
  <c r="AD112" i="46" s="1"/>
  <c r="CR112" i="46"/>
  <c r="CQ112" i="46"/>
  <c r="CP112" i="46"/>
  <c r="AA112" i="46" s="1"/>
  <c r="CO112" i="46"/>
  <c r="CN112" i="46"/>
  <c r="Y112" i="46" s="1"/>
  <c r="CM112" i="46"/>
  <c r="X112" i="46" s="1"/>
  <c r="CL112" i="46"/>
  <c r="W112" i="46" s="1"/>
  <c r="CK112" i="46"/>
  <c r="V112" i="46" s="1"/>
  <c r="CJ112" i="46"/>
  <c r="U112" i="46" s="1"/>
  <c r="CI112" i="46"/>
  <c r="CH112" i="46"/>
  <c r="CG112" i="46"/>
  <c r="CF112" i="46"/>
  <c r="CE112" i="46"/>
  <c r="P112" i="46" s="1"/>
  <c r="CD112" i="46"/>
  <c r="O112" i="46" s="1"/>
  <c r="CC112" i="46"/>
  <c r="N112" i="46" s="1"/>
  <c r="CB112" i="46"/>
  <c r="M112" i="46" s="1"/>
  <c r="CA112" i="46"/>
  <c r="BZ112" i="46"/>
  <c r="K112" i="46" s="1"/>
  <c r="BY112" i="46"/>
  <c r="BX112" i="46"/>
  <c r="BW112" i="46"/>
  <c r="H112" i="46" s="1"/>
  <c r="BV112" i="46"/>
  <c r="G112" i="46" s="1"/>
  <c r="BU112" i="46"/>
  <c r="F112" i="46" s="1"/>
  <c r="BT112" i="46"/>
  <c r="BS112" i="46"/>
  <c r="B112" i="46"/>
  <c r="B112" i="44" s="1"/>
  <c r="A112" i="46"/>
  <c r="EF111" i="46"/>
  <c r="EE111" i="46"/>
  <c r="BP111" i="46" s="1"/>
  <c r="ED111" i="46"/>
  <c r="BO111" i="44" s="1"/>
  <c r="EC111" i="46"/>
  <c r="BN111" i="46" s="1"/>
  <c r="EB111" i="46"/>
  <c r="BM111" i="46" s="1"/>
  <c r="EA111" i="46"/>
  <c r="DZ111" i="46"/>
  <c r="BK111" i="46" s="1"/>
  <c r="DY111" i="46"/>
  <c r="BJ111" i="46" s="1"/>
  <c r="DX111" i="46"/>
  <c r="DW111" i="46"/>
  <c r="BH111" i="46" s="1"/>
  <c r="DV111" i="46"/>
  <c r="BG111" i="46" s="1"/>
  <c r="DU111" i="46"/>
  <c r="BF111" i="46" s="1"/>
  <c r="DT111" i="46"/>
  <c r="BE111" i="46" s="1"/>
  <c r="DS111" i="46"/>
  <c r="DR111" i="46"/>
  <c r="DQ111" i="46"/>
  <c r="BB111" i="46" s="1"/>
  <c r="DP111" i="46"/>
  <c r="DO111" i="46"/>
  <c r="AZ111" i="46" s="1"/>
  <c r="DN111" i="46"/>
  <c r="AY111" i="46" s="1"/>
  <c r="DM111" i="46"/>
  <c r="AX111" i="46" s="1"/>
  <c r="DL111" i="46"/>
  <c r="AW111" i="46" s="1"/>
  <c r="DK111" i="46"/>
  <c r="DJ111" i="46"/>
  <c r="AU111" i="46" s="1"/>
  <c r="DI111" i="46"/>
  <c r="AT111" i="46" s="1"/>
  <c r="DH111" i="46"/>
  <c r="DG111" i="46"/>
  <c r="AR111" i="46" s="1"/>
  <c r="DF111" i="46"/>
  <c r="AQ111" i="46" s="1"/>
  <c r="DE111" i="46"/>
  <c r="AP111" i="46" s="1"/>
  <c r="DD111" i="46"/>
  <c r="AO111" i="46" s="1"/>
  <c r="DC111" i="46"/>
  <c r="DB111" i="46"/>
  <c r="DA111" i="46"/>
  <c r="CZ111" i="46"/>
  <c r="AK111" i="46" s="1"/>
  <c r="CY111" i="46"/>
  <c r="AJ111" i="46" s="1"/>
  <c r="CX111" i="46"/>
  <c r="AI111" i="46" s="1"/>
  <c r="CW111" i="46"/>
  <c r="AH111" i="46" s="1"/>
  <c r="CV111" i="46"/>
  <c r="CU111" i="46"/>
  <c r="CT111" i="46"/>
  <c r="CS111" i="46"/>
  <c r="CR111" i="46"/>
  <c r="CQ111" i="46"/>
  <c r="AB111" i="46" s="1"/>
  <c r="CP111" i="46"/>
  <c r="AA111" i="46" s="1"/>
  <c r="CO111" i="46"/>
  <c r="Z111" i="46" s="1"/>
  <c r="CN111" i="46"/>
  <c r="Y111" i="46" s="1"/>
  <c r="CM111" i="46"/>
  <c r="CL111" i="46"/>
  <c r="W111" i="46" s="1"/>
  <c r="CK111" i="46"/>
  <c r="V111" i="46" s="1"/>
  <c r="CJ111" i="46"/>
  <c r="CI111" i="46"/>
  <c r="T111" i="46" s="1"/>
  <c r="CH111" i="46"/>
  <c r="S111" i="46" s="1"/>
  <c r="CG111" i="46"/>
  <c r="R111" i="46" s="1"/>
  <c r="CF111" i="46"/>
  <c r="Q111" i="46" s="1"/>
  <c r="CE111" i="46"/>
  <c r="CD111" i="46"/>
  <c r="CC111" i="46"/>
  <c r="CB111" i="46"/>
  <c r="CA111" i="46"/>
  <c r="L111" i="46" s="1"/>
  <c r="BZ111" i="46"/>
  <c r="BY111" i="46"/>
  <c r="J111" i="46" s="1"/>
  <c r="BX111" i="46"/>
  <c r="I111" i="46" s="1"/>
  <c r="BW111" i="46"/>
  <c r="BV111" i="46"/>
  <c r="BU111" i="46"/>
  <c r="BT111" i="46"/>
  <c r="E111" i="46" s="1"/>
  <c r="BS111" i="46"/>
  <c r="D111" i="46" s="1"/>
  <c r="B111" i="46"/>
  <c r="B111" i="44" s="1"/>
  <c r="A111" i="46"/>
  <c r="EF110" i="46"/>
  <c r="BQ110" i="46" s="1"/>
  <c r="EE110" i="46"/>
  <c r="BP110" i="46" s="1"/>
  <c r="ED110" i="46"/>
  <c r="EC110" i="46"/>
  <c r="BN110" i="46" s="1"/>
  <c r="EB110" i="46"/>
  <c r="BM110" i="46" s="1"/>
  <c r="EA110" i="46"/>
  <c r="BL110" i="46" s="1"/>
  <c r="DZ110" i="46"/>
  <c r="BK110" i="46" s="1"/>
  <c r="DY110" i="46"/>
  <c r="DX110" i="46"/>
  <c r="BI110" i="46" s="1"/>
  <c r="DW110" i="46"/>
  <c r="DV110" i="46"/>
  <c r="BG110" i="46" s="1"/>
  <c r="DU110" i="46"/>
  <c r="BF110" i="46" s="1"/>
  <c r="DT110" i="46"/>
  <c r="BE110" i="46" s="1"/>
  <c r="DS110" i="46"/>
  <c r="BD110" i="46" s="1"/>
  <c r="DR110" i="46"/>
  <c r="BC110" i="46" s="1"/>
  <c r="DQ110" i="46"/>
  <c r="DP110" i="46"/>
  <c r="BA110" i="46" s="1"/>
  <c r="DO110" i="46"/>
  <c r="DN110" i="46"/>
  <c r="DM110" i="46"/>
  <c r="AX110" i="46" s="1"/>
  <c r="DL110" i="46"/>
  <c r="AW110" i="46" s="1"/>
  <c r="DK110" i="46"/>
  <c r="AV110" i="46" s="1"/>
  <c r="DJ110" i="46"/>
  <c r="DI110" i="46"/>
  <c r="DH110" i="46"/>
  <c r="DG110" i="46"/>
  <c r="AR110" i="46" s="1"/>
  <c r="DF110" i="46"/>
  <c r="AQ110" i="46" s="1"/>
  <c r="DE110" i="46"/>
  <c r="AP110" i="46" s="1"/>
  <c r="DD110" i="46"/>
  <c r="AO110" i="46" s="1"/>
  <c r="DC110" i="46"/>
  <c r="AN110" i="46" s="1"/>
  <c r="DB110" i="46"/>
  <c r="AM110" i="46" s="1"/>
  <c r="DA110" i="46"/>
  <c r="AL110" i="46" s="1"/>
  <c r="CZ110" i="46"/>
  <c r="AK110" i="46" s="1"/>
  <c r="CY110" i="46"/>
  <c r="CX110" i="46"/>
  <c r="CW110" i="46"/>
  <c r="AH110" i="46" s="1"/>
  <c r="CV110" i="46"/>
  <c r="AG110" i="46" s="1"/>
  <c r="CU110" i="46"/>
  <c r="AF110" i="46" s="1"/>
  <c r="CT110" i="46"/>
  <c r="AE110" i="46" s="1"/>
  <c r="CS110" i="46"/>
  <c r="CR110" i="46"/>
  <c r="CQ110" i="46"/>
  <c r="CP110" i="46"/>
  <c r="CO110" i="46"/>
  <c r="Z110" i="46" s="1"/>
  <c r="CN110" i="46"/>
  <c r="Y110" i="46" s="1"/>
  <c r="CM110" i="46"/>
  <c r="X110" i="46" s="1"/>
  <c r="CL110" i="46"/>
  <c r="W110" i="46" s="1"/>
  <c r="CK110" i="46"/>
  <c r="V110" i="46" s="1"/>
  <c r="CJ110" i="46"/>
  <c r="U110" i="46" s="1"/>
  <c r="CI110" i="46"/>
  <c r="T110" i="46" s="1"/>
  <c r="CH110" i="46"/>
  <c r="S110" i="46" s="1"/>
  <c r="CG110" i="46"/>
  <c r="R110" i="46" s="1"/>
  <c r="CF110" i="46"/>
  <c r="Q110" i="46" s="1"/>
  <c r="CE110" i="46"/>
  <c r="P110" i="46" s="1"/>
  <c r="CD110" i="46"/>
  <c r="CC110" i="46"/>
  <c r="CB110" i="46"/>
  <c r="M110" i="46" s="1"/>
  <c r="CA110" i="46"/>
  <c r="BZ110" i="46"/>
  <c r="BY110" i="46"/>
  <c r="J110" i="46" s="1"/>
  <c r="BX110" i="46"/>
  <c r="I110" i="46" s="1"/>
  <c r="BW110" i="46"/>
  <c r="H110" i="46" s="1"/>
  <c r="BV110" i="46"/>
  <c r="G110" i="46" s="1"/>
  <c r="BU110" i="46"/>
  <c r="F110" i="46" s="1"/>
  <c r="BT110" i="46"/>
  <c r="E110" i="46" s="1"/>
  <c r="BS110" i="46"/>
  <c r="B110" i="46"/>
  <c r="B110" i="44" s="1"/>
  <c r="A110" i="46"/>
  <c r="C110" i="46" s="1"/>
  <c r="C110" i="44" s="1"/>
  <c r="EF109" i="46"/>
  <c r="EE109" i="46"/>
  <c r="BP109" i="46" s="1"/>
  <c r="ED109" i="46"/>
  <c r="BO109" i="44" s="1"/>
  <c r="EC109" i="46"/>
  <c r="EB109" i="46"/>
  <c r="BM109" i="46" s="1"/>
  <c r="EA109" i="46"/>
  <c r="BL109" i="46" s="1"/>
  <c r="DZ109" i="46"/>
  <c r="DY109" i="46"/>
  <c r="BJ109" i="46" s="1"/>
  <c r="DX109" i="46"/>
  <c r="DW109" i="46"/>
  <c r="BH109" i="46" s="1"/>
  <c r="DV109" i="46"/>
  <c r="BG109" i="46" s="1"/>
  <c r="DU109" i="46"/>
  <c r="DT109" i="46"/>
  <c r="BE109" i="46" s="1"/>
  <c r="DS109" i="46"/>
  <c r="DR109" i="46"/>
  <c r="DQ109" i="46"/>
  <c r="BB109" i="46" s="1"/>
  <c r="DP109" i="46"/>
  <c r="BA109" i="46" s="1"/>
  <c r="DO109" i="46"/>
  <c r="AZ109" i="46" s="1"/>
  <c r="DN109" i="46"/>
  <c r="AY109" i="46" s="1"/>
  <c r="DM109" i="46"/>
  <c r="DL109" i="46"/>
  <c r="DK109" i="46"/>
  <c r="AV109" i="46" s="1"/>
  <c r="DJ109" i="46"/>
  <c r="DI109" i="46"/>
  <c r="AT109" i="46" s="1"/>
  <c r="DH109" i="46"/>
  <c r="AS109" i="46" s="1"/>
  <c r="DG109" i="46"/>
  <c r="AR109" i="46" s="1"/>
  <c r="DF109" i="46"/>
  <c r="DE109" i="46"/>
  <c r="DD109" i="46"/>
  <c r="DC109" i="46"/>
  <c r="AN109" i="46" s="1"/>
  <c r="DB109" i="46"/>
  <c r="AM109" i="46" s="1"/>
  <c r="DA109" i="46"/>
  <c r="AL109" i="46" s="1"/>
  <c r="CZ109" i="46"/>
  <c r="AK109" i="46" s="1"/>
  <c r="CY109" i="46"/>
  <c r="AJ109" i="46" s="1"/>
  <c r="CX109" i="46"/>
  <c r="AI109" i="46" s="1"/>
  <c r="CW109" i="46"/>
  <c r="CV109" i="46"/>
  <c r="AG109" i="46" s="1"/>
  <c r="CU109" i="46"/>
  <c r="AF109" i="46" s="1"/>
  <c r="CT109" i="46"/>
  <c r="CS109" i="46"/>
  <c r="AD109" i="46" s="1"/>
  <c r="CR109" i="46"/>
  <c r="AC109" i="46" s="1"/>
  <c r="CQ109" i="46"/>
  <c r="AB109" i="46" s="1"/>
  <c r="CP109" i="46"/>
  <c r="AA109" i="46" s="1"/>
  <c r="CO109" i="46"/>
  <c r="CN109" i="46"/>
  <c r="Y109" i="46" s="1"/>
  <c r="CM109" i="46"/>
  <c r="X109" i="46" s="1"/>
  <c r="CL109" i="46"/>
  <c r="CK109" i="46"/>
  <c r="V109" i="46" s="1"/>
  <c r="CJ109" i="46"/>
  <c r="CI109" i="46"/>
  <c r="T109" i="46" s="1"/>
  <c r="CH109" i="46"/>
  <c r="S109" i="46" s="1"/>
  <c r="CG109" i="46"/>
  <c r="CF109" i="46"/>
  <c r="CE109" i="46"/>
  <c r="CD109" i="46"/>
  <c r="O109" i="46" s="1"/>
  <c r="CC109" i="46"/>
  <c r="N109" i="46" s="1"/>
  <c r="CB109" i="46"/>
  <c r="M109" i="46" s="1"/>
  <c r="CA109" i="46"/>
  <c r="L109" i="46" s="1"/>
  <c r="BZ109" i="46"/>
  <c r="BY109" i="46"/>
  <c r="BX109" i="46"/>
  <c r="BW109" i="46"/>
  <c r="H109" i="46" s="1"/>
  <c r="BV109" i="46"/>
  <c r="G109" i="46" s="1"/>
  <c r="BU109" i="46"/>
  <c r="F109" i="46" s="1"/>
  <c r="BT109" i="46"/>
  <c r="BS109" i="46"/>
  <c r="D109" i="46" s="1"/>
  <c r="BO109" i="46"/>
  <c r="B109" i="46"/>
  <c r="B109" i="44" s="1"/>
  <c r="A109" i="46"/>
  <c r="EF108" i="46"/>
  <c r="BQ108" i="46" s="1"/>
  <c r="EE108" i="46"/>
  <c r="ED108" i="46"/>
  <c r="BO108" i="46" s="1"/>
  <c r="EC108" i="46"/>
  <c r="BN108" i="46" s="1"/>
  <c r="EB108" i="46"/>
  <c r="BM108" i="46" s="1"/>
  <c r="EA108" i="46"/>
  <c r="BL108" i="46" s="1"/>
  <c r="DZ108" i="46"/>
  <c r="DY108" i="46"/>
  <c r="BJ108" i="46" s="1"/>
  <c r="DX108" i="46"/>
  <c r="DW108" i="46"/>
  <c r="DV108" i="46"/>
  <c r="BG108" i="46" s="1"/>
  <c r="DU108" i="46"/>
  <c r="DT108" i="46"/>
  <c r="BE108" i="46" s="1"/>
  <c r="DS108" i="46"/>
  <c r="BD108" i="46" s="1"/>
  <c r="DR108" i="46"/>
  <c r="BC108" i="46" s="1"/>
  <c r="DQ108" i="46"/>
  <c r="BB108" i="46" s="1"/>
  <c r="DP108" i="46"/>
  <c r="BA108" i="46" s="1"/>
  <c r="DO108" i="46"/>
  <c r="AZ108" i="46" s="1"/>
  <c r="DN108" i="46"/>
  <c r="AY108" i="46" s="1"/>
  <c r="DM108" i="46"/>
  <c r="AX108" i="46" s="1"/>
  <c r="DL108" i="46"/>
  <c r="AW108" i="46" s="1"/>
  <c r="DK108" i="46"/>
  <c r="AV108" i="46" s="1"/>
  <c r="DJ108" i="46"/>
  <c r="DI108" i="46"/>
  <c r="AT108" i="46" s="1"/>
  <c r="DH108" i="46"/>
  <c r="DG108" i="46"/>
  <c r="DF108" i="46"/>
  <c r="AQ108" i="46" s="1"/>
  <c r="DE108" i="46"/>
  <c r="DD108" i="46"/>
  <c r="AO108" i="46" s="1"/>
  <c r="DC108" i="46"/>
  <c r="AN108" i="46" s="1"/>
  <c r="DB108" i="46"/>
  <c r="DA108" i="46"/>
  <c r="CZ108" i="46"/>
  <c r="AK108" i="46" s="1"/>
  <c r="CY108" i="46"/>
  <c r="AJ108" i="46" s="1"/>
  <c r="CX108" i="46"/>
  <c r="AI108" i="46" s="1"/>
  <c r="CW108" i="46"/>
  <c r="AH108" i="46" s="1"/>
  <c r="CV108" i="46"/>
  <c r="AG108" i="46" s="1"/>
  <c r="CU108" i="46"/>
  <c r="AF108" i="46" s="1"/>
  <c r="CT108" i="46"/>
  <c r="CS108" i="46"/>
  <c r="AD108" i="46" s="1"/>
  <c r="CR108" i="46"/>
  <c r="AC108" i="46" s="1"/>
  <c r="CQ108" i="46"/>
  <c r="CP108" i="46"/>
  <c r="AA108" i="46" s="1"/>
  <c r="CO108" i="46"/>
  <c r="Z108" i="46" s="1"/>
  <c r="CN108" i="46"/>
  <c r="Y108" i="46" s="1"/>
  <c r="CM108" i="46"/>
  <c r="X108" i="46" s="1"/>
  <c r="CL108" i="46"/>
  <c r="CK108" i="46"/>
  <c r="V108" i="46" s="1"/>
  <c r="CJ108" i="46"/>
  <c r="U108" i="46" s="1"/>
  <c r="CI108" i="46"/>
  <c r="CH108" i="46"/>
  <c r="S108" i="46" s="1"/>
  <c r="CG108" i="46"/>
  <c r="CF108" i="46"/>
  <c r="Q108" i="46" s="1"/>
  <c r="CE108" i="46"/>
  <c r="CD108" i="46"/>
  <c r="CC108" i="46"/>
  <c r="N108" i="46" s="1"/>
  <c r="CB108" i="46"/>
  <c r="M108" i="46" s="1"/>
  <c r="CA108" i="46"/>
  <c r="BZ108" i="46"/>
  <c r="K108" i="46" s="1"/>
  <c r="BY108" i="46"/>
  <c r="J108" i="46" s="1"/>
  <c r="BX108" i="46"/>
  <c r="I108" i="46" s="1"/>
  <c r="BW108" i="46"/>
  <c r="H108" i="46" s="1"/>
  <c r="BV108" i="46"/>
  <c r="G108" i="46" s="1"/>
  <c r="BU108" i="46"/>
  <c r="BT108" i="46"/>
  <c r="E108" i="46" s="1"/>
  <c r="BS108" i="46"/>
  <c r="B108" i="46"/>
  <c r="B108" i="44" s="1"/>
  <c r="A108" i="46"/>
  <c r="A106" i="27" s="1"/>
  <c r="EF107" i="46"/>
  <c r="BQ107" i="46" s="1"/>
  <c r="EE107" i="46"/>
  <c r="BP107" i="46" s="1"/>
  <c r="ED107" i="46"/>
  <c r="BO107" i="44" s="1"/>
  <c r="EC107" i="46"/>
  <c r="BN107" i="46" s="1"/>
  <c r="EB107" i="46"/>
  <c r="BM107" i="46" s="1"/>
  <c r="EA107" i="46"/>
  <c r="DZ107" i="46"/>
  <c r="BK107" i="46" s="1"/>
  <c r="DY107" i="46"/>
  <c r="BJ107" i="46" s="1"/>
  <c r="DX107" i="46"/>
  <c r="BI107" i="46" s="1"/>
  <c r="DW107" i="46"/>
  <c r="BH107" i="46" s="1"/>
  <c r="DV107" i="46"/>
  <c r="BG107" i="46" s="1"/>
  <c r="DU107" i="46"/>
  <c r="BF107" i="46" s="1"/>
  <c r="DT107" i="46"/>
  <c r="DS107" i="46"/>
  <c r="DR107" i="46"/>
  <c r="BC107" i="46" s="1"/>
  <c r="DQ107" i="46"/>
  <c r="DP107" i="46"/>
  <c r="BA107" i="46" s="1"/>
  <c r="DO107" i="46"/>
  <c r="AZ107" i="46" s="1"/>
  <c r="DN107" i="46"/>
  <c r="AY107" i="46" s="1"/>
  <c r="DM107" i="46"/>
  <c r="AX107" i="46" s="1"/>
  <c r="DL107" i="46"/>
  <c r="AW107" i="46" s="1"/>
  <c r="DK107" i="46"/>
  <c r="AV107" i="46" s="1"/>
  <c r="DJ107" i="46"/>
  <c r="AU107" i="46" s="1"/>
  <c r="DI107" i="46"/>
  <c r="AT107" i="46" s="1"/>
  <c r="DH107" i="46"/>
  <c r="AS107" i="46" s="1"/>
  <c r="DG107" i="46"/>
  <c r="AR107" i="46" s="1"/>
  <c r="DF107" i="46"/>
  <c r="AQ107" i="46" s="1"/>
  <c r="DE107" i="46"/>
  <c r="DD107" i="46"/>
  <c r="AO107" i="46" s="1"/>
  <c r="DC107" i="46"/>
  <c r="DB107" i="46"/>
  <c r="AM107" i="46" s="1"/>
  <c r="DA107" i="46"/>
  <c r="AL107" i="46" s="1"/>
  <c r="CZ107" i="46"/>
  <c r="AK107" i="46" s="1"/>
  <c r="CY107" i="46"/>
  <c r="AJ107" i="46" s="1"/>
  <c r="CX107" i="46"/>
  <c r="AI107" i="46" s="1"/>
  <c r="CW107" i="46"/>
  <c r="AH107" i="46" s="1"/>
  <c r="CV107" i="46"/>
  <c r="CU107" i="46"/>
  <c r="AF107" i="46" s="1"/>
  <c r="CT107" i="46"/>
  <c r="AE107" i="46" s="1"/>
  <c r="CS107" i="46"/>
  <c r="AD107" i="46" s="1"/>
  <c r="CR107" i="46"/>
  <c r="AC107" i="46" s="1"/>
  <c r="CQ107" i="46"/>
  <c r="AB107" i="46" s="1"/>
  <c r="CP107" i="46"/>
  <c r="CO107" i="46"/>
  <c r="Z107" i="46" s="1"/>
  <c r="CN107" i="46"/>
  <c r="Y107" i="46" s="1"/>
  <c r="CM107" i="46"/>
  <c r="CL107" i="46"/>
  <c r="W107" i="46" s="1"/>
  <c r="CK107" i="46"/>
  <c r="V107" i="46" s="1"/>
  <c r="CJ107" i="46"/>
  <c r="U107" i="46" s="1"/>
  <c r="CI107" i="46"/>
  <c r="T107" i="46" s="1"/>
  <c r="CH107" i="46"/>
  <c r="CG107" i="46"/>
  <c r="R107" i="46" s="1"/>
  <c r="CF107" i="46"/>
  <c r="Q107" i="46" s="1"/>
  <c r="CE107" i="46"/>
  <c r="CD107" i="46"/>
  <c r="O107" i="46" s="1"/>
  <c r="CC107" i="46"/>
  <c r="N107" i="46" s="1"/>
  <c r="CB107" i="46"/>
  <c r="M107" i="46" s="1"/>
  <c r="CA107" i="46"/>
  <c r="L107" i="46" s="1"/>
  <c r="BZ107" i="46"/>
  <c r="K107" i="46" s="1"/>
  <c r="BY107" i="46"/>
  <c r="J107" i="46" s="1"/>
  <c r="BX107" i="46"/>
  <c r="I107" i="46" s="1"/>
  <c r="BW107" i="46"/>
  <c r="BV107" i="46"/>
  <c r="G107" i="46" s="1"/>
  <c r="BU107" i="46"/>
  <c r="F107" i="46" s="1"/>
  <c r="BT107" i="46"/>
  <c r="E107" i="46" s="1"/>
  <c r="BS107" i="46"/>
  <c r="D107" i="46" s="1"/>
  <c r="BO107" i="46"/>
  <c r="B107" i="46"/>
  <c r="B107" i="44" s="1"/>
  <c r="A107" i="46"/>
  <c r="EF106" i="46"/>
  <c r="BQ106" i="46" s="1"/>
  <c r="EE106" i="46"/>
  <c r="BP106" i="46" s="1"/>
  <c r="ED106" i="46"/>
  <c r="BO106" i="46" s="1"/>
  <c r="EC106" i="46"/>
  <c r="BN106" i="46" s="1"/>
  <c r="EB106" i="46"/>
  <c r="EA106" i="46"/>
  <c r="DZ106" i="46"/>
  <c r="BK106" i="46" s="1"/>
  <c r="DY106" i="46"/>
  <c r="BJ106" i="46" s="1"/>
  <c r="DX106" i="46"/>
  <c r="BI106" i="46" s="1"/>
  <c r="DW106" i="46"/>
  <c r="BH106" i="46" s="1"/>
  <c r="DV106" i="46"/>
  <c r="DU106" i="46"/>
  <c r="BF106" i="46" s="1"/>
  <c r="DT106" i="46"/>
  <c r="BE106" i="46" s="1"/>
  <c r="DS106" i="46"/>
  <c r="DR106" i="46"/>
  <c r="BC106" i="46" s="1"/>
  <c r="DQ106" i="46"/>
  <c r="DP106" i="46"/>
  <c r="DO106" i="46"/>
  <c r="AZ106" i="46" s="1"/>
  <c r="DN106" i="46"/>
  <c r="AY106" i="46" s="1"/>
  <c r="DM106" i="46"/>
  <c r="AX106" i="46" s="1"/>
  <c r="DL106" i="46"/>
  <c r="DK106" i="46"/>
  <c r="DJ106" i="46"/>
  <c r="AU106" i="46" s="1"/>
  <c r="DI106" i="46"/>
  <c r="AT106" i="46" s="1"/>
  <c r="DH106" i="46"/>
  <c r="DG106" i="46"/>
  <c r="AR106" i="46" s="1"/>
  <c r="DF106" i="46"/>
  <c r="DE106" i="46"/>
  <c r="AP106" i="46" s="1"/>
  <c r="DD106" i="46"/>
  <c r="AO106" i="46" s="1"/>
  <c r="DC106" i="46"/>
  <c r="DB106" i="46"/>
  <c r="DA106" i="46"/>
  <c r="CZ106" i="46"/>
  <c r="CY106" i="46"/>
  <c r="AJ106" i="46" s="1"/>
  <c r="CX106" i="46"/>
  <c r="CW106" i="46"/>
  <c r="AH106" i="46" s="1"/>
  <c r="CV106" i="46"/>
  <c r="AG106" i="46" s="1"/>
  <c r="CU106" i="46"/>
  <c r="CT106" i="46"/>
  <c r="AE106" i="46" s="1"/>
  <c r="CS106" i="46"/>
  <c r="AD106" i="46" s="1"/>
  <c r="CR106" i="46"/>
  <c r="CQ106" i="46"/>
  <c r="AB106" i="46" s="1"/>
  <c r="CP106" i="46"/>
  <c r="AA106" i="46" s="1"/>
  <c r="CO106" i="46"/>
  <c r="Z106" i="46" s="1"/>
  <c r="CN106" i="46"/>
  <c r="CM106" i="46"/>
  <c r="CL106" i="46"/>
  <c r="CK106" i="46"/>
  <c r="CJ106" i="46"/>
  <c r="U106" i="46" s="1"/>
  <c r="CI106" i="46"/>
  <c r="T106" i="46" s="1"/>
  <c r="CH106" i="46"/>
  <c r="S106" i="46" s="1"/>
  <c r="CG106" i="46"/>
  <c r="R106" i="46" s="1"/>
  <c r="CF106" i="46"/>
  <c r="Q106" i="46" s="1"/>
  <c r="CE106" i="46"/>
  <c r="CD106" i="46"/>
  <c r="O106" i="46" s="1"/>
  <c r="CC106" i="46"/>
  <c r="N106" i="46" s="1"/>
  <c r="CB106" i="46"/>
  <c r="M106" i="46" s="1"/>
  <c r="CA106" i="46"/>
  <c r="L106" i="46" s="1"/>
  <c r="BZ106" i="46"/>
  <c r="K106" i="46" s="1"/>
  <c r="BY106" i="46"/>
  <c r="J106" i="46" s="1"/>
  <c r="BX106" i="46"/>
  <c r="I106" i="46" s="1"/>
  <c r="BW106" i="46"/>
  <c r="BV106" i="46"/>
  <c r="BU106" i="46"/>
  <c r="F106" i="46" s="1"/>
  <c r="BT106" i="46"/>
  <c r="BS106" i="46"/>
  <c r="D106" i="46" s="1"/>
  <c r="B106" i="46"/>
  <c r="B106" i="44" s="1"/>
  <c r="A106" i="46"/>
  <c r="A104" i="29" s="1"/>
  <c r="EF105" i="46"/>
  <c r="EE105" i="46"/>
  <c r="ED105" i="46"/>
  <c r="BO105" i="46" s="1"/>
  <c r="EC105" i="46"/>
  <c r="BN105" i="46" s="1"/>
  <c r="EB105" i="46"/>
  <c r="BM105" i="46" s="1"/>
  <c r="EA105" i="46"/>
  <c r="BL105" i="46" s="1"/>
  <c r="DZ105" i="46"/>
  <c r="BK105" i="46" s="1"/>
  <c r="DY105" i="46"/>
  <c r="BJ105" i="46" s="1"/>
  <c r="DX105" i="46"/>
  <c r="BI105" i="46" s="1"/>
  <c r="DW105" i="46"/>
  <c r="DV105" i="46"/>
  <c r="BG105" i="46" s="1"/>
  <c r="DU105" i="46"/>
  <c r="BF105" i="46" s="1"/>
  <c r="DT105" i="46"/>
  <c r="BE105" i="46" s="1"/>
  <c r="DS105" i="46"/>
  <c r="BD105" i="46" s="1"/>
  <c r="DR105" i="46"/>
  <c r="DQ105" i="46"/>
  <c r="BB105" i="46" s="1"/>
  <c r="DP105" i="46"/>
  <c r="BA105" i="46" s="1"/>
  <c r="DO105" i="46"/>
  <c r="DN105" i="46"/>
  <c r="AY105" i="46" s="1"/>
  <c r="DM105" i="46"/>
  <c r="AX105" i="46" s="1"/>
  <c r="DL105" i="46"/>
  <c r="AW105" i="46" s="1"/>
  <c r="DK105" i="46"/>
  <c r="AV105" i="46" s="1"/>
  <c r="DJ105" i="46"/>
  <c r="AU105" i="46" s="1"/>
  <c r="DI105" i="46"/>
  <c r="AT105" i="46" s="1"/>
  <c r="DH105" i="46"/>
  <c r="AS105" i="46" s="1"/>
  <c r="DG105" i="46"/>
  <c r="DF105" i="46"/>
  <c r="AQ105" i="46" s="1"/>
  <c r="DE105" i="46"/>
  <c r="AP105" i="46" s="1"/>
  <c r="DD105" i="46"/>
  <c r="DC105" i="46"/>
  <c r="AN105" i="46" s="1"/>
  <c r="DB105" i="46"/>
  <c r="DA105" i="46"/>
  <c r="AL105" i="46" s="1"/>
  <c r="CZ105" i="46"/>
  <c r="CY105" i="46"/>
  <c r="CX105" i="46"/>
  <c r="AI105" i="46" s="1"/>
  <c r="CW105" i="46"/>
  <c r="CV105" i="46"/>
  <c r="AG105" i="46" s="1"/>
  <c r="CU105" i="46"/>
  <c r="AF105" i="46" s="1"/>
  <c r="CT105" i="46"/>
  <c r="AE105" i="46" s="1"/>
  <c r="CS105" i="46"/>
  <c r="AD105" i="46" s="1"/>
  <c r="CR105" i="46"/>
  <c r="AC105" i="46" s="1"/>
  <c r="CQ105" i="46"/>
  <c r="CP105" i="46"/>
  <c r="CO105" i="46"/>
  <c r="Z105" i="46" s="1"/>
  <c r="CN105" i="46"/>
  <c r="Y105" i="46" s="1"/>
  <c r="CM105" i="46"/>
  <c r="X105" i="46" s="1"/>
  <c r="CL105" i="46"/>
  <c r="W105" i="46" s="1"/>
  <c r="CK105" i="46"/>
  <c r="V105" i="46" s="1"/>
  <c r="CJ105" i="46"/>
  <c r="U105" i="46" s="1"/>
  <c r="CI105" i="46"/>
  <c r="CH105" i="46"/>
  <c r="S105" i="46" s="1"/>
  <c r="CG105" i="46"/>
  <c r="R105" i="46" s="1"/>
  <c r="CF105" i="46"/>
  <c r="Q105" i="46" s="1"/>
  <c r="CE105" i="46"/>
  <c r="P105" i="46" s="1"/>
  <c r="CD105" i="46"/>
  <c r="CC105" i="46"/>
  <c r="N105" i="46" s="1"/>
  <c r="CB105" i="46"/>
  <c r="M105" i="46" s="1"/>
  <c r="CA105" i="46"/>
  <c r="BZ105" i="46"/>
  <c r="BY105" i="46"/>
  <c r="J105" i="46" s="1"/>
  <c r="BX105" i="46"/>
  <c r="I105" i="46" s="1"/>
  <c r="BW105" i="46"/>
  <c r="H105" i="46" s="1"/>
  <c r="BV105" i="46"/>
  <c r="G105" i="46" s="1"/>
  <c r="BU105" i="46"/>
  <c r="F105" i="46" s="1"/>
  <c r="BT105" i="46"/>
  <c r="E105" i="46" s="1"/>
  <c r="BS105" i="46"/>
  <c r="B105" i="46"/>
  <c r="B105" i="44" s="1"/>
  <c r="A105" i="46"/>
  <c r="EF104" i="46"/>
  <c r="BQ104" i="46" s="1"/>
  <c r="EE104" i="46"/>
  <c r="BP104" i="46" s="1"/>
  <c r="ED104" i="46"/>
  <c r="BO104" i="44" s="1"/>
  <c r="EC104" i="46"/>
  <c r="BN104" i="46" s="1"/>
  <c r="EB104" i="46"/>
  <c r="EA104" i="46"/>
  <c r="DZ104" i="46"/>
  <c r="DY104" i="46"/>
  <c r="BJ104" i="46" s="1"/>
  <c r="DX104" i="46"/>
  <c r="DW104" i="46"/>
  <c r="BH104" i="46" s="1"/>
  <c r="DV104" i="46"/>
  <c r="BG104" i="46" s="1"/>
  <c r="DU104" i="46"/>
  <c r="BF104" i="46" s="1"/>
  <c r="DT104" i="46"/>
  <c r="BE104" i="46" s="1"/>
  <c r="DS104" i="46"/>
  <c r="BD104" i="46" s="1"/>
  <c r="DR104" i="46"/>
  <c r="DQ104" i="46"/>
  <c r="BB104" i="46" s="1"/>
  <c r="DP104" i="46"/>
  <c r="BA104" i="46" s="1"/>
  <c r="DO104" i="46"/>
  <c r="AZ104" i="46" s="1"/>
  <c r="DN104" i="46"/>
  <c r="AY104" i="46" s="1"/>
  <c r="DM104" i="46"/>
  <c r="AX104" i="46" s="1"/>
  <c r="DL104" i="46"/>
  <c r="AW104" i="46" s="1"/>
  <c r="DK104" i="46"/>
  <c r="AV104" i="46" s="1"/>
  <c r="DJ104" i="46"/>
  <c r="AU104" i="46" s="1"/>
  <c r="DI104" i="46"/>
  <c r="DH104" i="46"/>
  <c r="DG104" i="46"/>
  <c r="AR104" i="46" s="1"/>
  <c r="DF104" i="46"/>
  <c r="AQ104" i="46" s="1"/>
  <c r="DE104" i="46"/>
  <c r="AP104" i="46" s="1"/>
  <c r="DD104" i="46"/>
  <c r="AO104" i="46" s="1"/>
  <c r="DC104" i="46"/>
  <c r="DB104" i="46"/>
  <c r="AM104" i="46" s="1"/>
  <c r="DA104" i="46"/>
  <c r="AL104" i="46" s="1"/>
  <c r="CZ104" i="46"/>
  <c r="AK104" i="46" s="1"/>
  <c r="CY104" i="46"/>
  <c r="AJ104" i="46" s="1"/>
  <c r="CX104" i="46"/>
  <c r="AI104" i="46" s="1"/>
  <c r="CW104" i="46"/>
  <c r="AH104" i="46" s="1"/>
  <c r="CV104" i="46"/>
  <c r="AG104" i="46" s="1"/>
  <c r="CU104" i="46"/>
  <c r="AF104" i="46" s="1"/>
  <c r="CT104" i="46"/>
  <c r="AE104" i="46" s="1"/>
  <c r="CS104" i="46"/>
  <c r="AD104" i="46" s="1"/>
  <c r="CR104" i="46"/>
  <c r="CQ104" i="46"/>
  <c r="AB104" i="46" s="1"/>
  <c r="CP104" i="46"/>
  <c r="AA104" i="46" s="1"/>
  <c r="CO104" i="46"/>
  <c r="Z104" i="46" s="1"/>
  <c r="CN104" i="46"/>
  <c r="CM104" i="46"/>
  <c r="X104" i="46" s="1"/>
  <c r="CL104" i="46"/>
  <c r="W104" i="46" s="1"/>
  <c r="CK104" i="46"/>
  <c r="CJ104" i="46"/>
  <c r="U104" i="46" s="1"/>
  <c r="CI104" i="46"/>
  <c r="T104" i="46" s="1"/>
  <c r="CH104" i="46"/>
  <c r="S104" i="46" s="1"/>
  <c r="CG104" i="46"/>
  <c r="R104" i="46" s="1"/>
  <c r="CF104" i="46"/>
  <c r="Q104" i="46" s="1"/>
  <c r="CE104" i="46"/>
  <c r="P104" i="46" s="1"/>
  <c r="CD104" i="46"/>
  <c r="CC104" i="46"/>
  <c r="N104" i="46" s="1"/>
  <c r="CB104" i="46"/>
  <c r="CA104" i="46"/>
  <c r="L104" i="46" s="1"/>
  <c r="BZ104" i="46"/>
  <c r="K104" i="46" s="1"/>
  <c r="BY104" i="46"/>
  <c r="J104" i="46" s="1"/>
  <c r="BX104" i="46"/>
  <c r="I104" i="46" s="1"/>
  <c r="BW104" i="46"/>
  <c r="H104" i="46" s="1"/>
  <c r="BV104" i="46"/>
  <c r="BU104" i="46"/>
  <c r="F104" i="46" s="1"/>
  <c r="BT104" i="46"/>
  <c r="E104" i="46" s="1"/>
  <c r="BS104" i="46"/>
  <c r="D104" i="46" s="1"/>
  <c r="B104" i="46"/>
  <c r="B104" i="44" s="1"/>
  <c r="A104" i="46"/>
  <c r="A102" i="27" s="1"/>
  <c r="EF103" i="46"/>
  <c r="BQ103" i="46" s="1"/>
  <c r="EE103" i="46"/>
  <c r="BP103" i="46" s="1"/>
  <c r="ED103" i="46"/>
  <c r="BO103" i="44" s="1"/>
  <c r="EC103" i="46"/>
  <c r="EB103" i="46"/>
  <c r="EA103" i="46"/>
  <c r="BL103" i="46" s="1"/>
  <c r="DZ103" i="46"/>
  <c r="BK103" i="46" s="1"/>
  <c r="DY103" i="46"/>
  <c r="BJ103" i="46" s="1"/>
  <c r="DX103" i="46"/>
  <c r="BI103" i="46" s="1"/>
  <c r="DW103" i="46"/>
  <c r="BH103" i="46" s="1"/>
  <c r="DV103" i="46"/>
  <c r="BG103" i="46" s="1"/>
  <c r="DU103" i="46"/>
  <c r="BF103" i="46" s="1"/>
  <c r="DT103" i="46"/>
  <c r="DS103" i="46"/>
  <c r="BD103" i="46" s="1"/>
  <c r="DR103" i="46"/>
  <c r="DQ103" i="46"/>
  <c r="BB103" i="46" s="1"/>
  <c r="DP103" i="46"/>
  <c r="BA103" i="46" s="1"/>
  <c r="DO103" i="46"/>
  <c r="AZ103" i="46" s="1"/>
  <c r="DN103" i="46"/>
  <c r="DM103" i="46"/>
  <c r="DL103" i="46"/>
  <c r="AW103" i="46" s="1"/>
  <c r="DK103" i="46"/>
  <c r="AV103" i="46" s="1"/>
  <c r="DJ103" i="46"/>
  <c r="DI103" i="46"/>
  <c r="AT103" i="46" s="1"/>
  <c r="DH103" i="46"/>
  <c r="AS103" i="46" s="1"/>
  <c r="DG103" i="46"/>
  <c r="AR103" i="46" s="1"/>
  <c r="DF103" i="46"/>
  <c r="AQ103" i="46" s="1"/>
  <c r="DE103" i="46"/>
  <c r="AP103" i="46" s="1"/>
  <c r="DD103" i="46"/>
  <c r="DC103" i="46"/>
  <c r="DB103" i="46"/>
  <c r="AM103" i="46" s="1"/>
  <c r="DA103" i="46"/>
  <c r="AL103" i="46" s="1"/>
  <c r="CZ103" i="46"/>
  <c r="AK103" i="46" s="1"/>
  <c r="CY103" i="46"/>
  <c r="CX103" i="46"/>
  <c r="AI103" i="46" s="1"/>
  <c r="CW103" i="46"/>
  <c r="AH103" i="46" s="1"/>
  <c r="CV103" i="46"/>
  <c r="CU103" i="46"/>
  <c r="AF103" i="46" s="1"/>
  <c r="CT103" i="46"/>
  <c r="CS103" i="46"/>
  <c r="AD103" i="46" s="1"/>
  <c r="CR103" i="46"/>
  <c r="AC103" i="46" s="1"/>
  <c r="CQ103" i="46"/>
  <c r="AB103" i="46" s="1"/>
  <c r="CP103" i="46"/>
  <c r="AA103" i="46" s="1"/>
  <c r="CO103" i="46"/>
  <c r="CN103" i="46"/>
  <c r="CM103" i="46"/>
  <c r="X103" i="46" s="1"/>
  <c r="CL103" i="46"/>
  <c r="CK103" i="46"/>
  <c r="V103" i="46" s="1"/>
  <c r="CJ103" i="46"/>
  <c r="U103" i="46" s="1"/>
  <c r="CI103" i="46"/>
  <c r="T103" i="46" s="1"/>
  <c r="CH103" i="46"/>
  <c r="S103" i="46" s="1"/>
  <c r="CG103" i="46"/>
  <c r="R103" i="46" s="1"/>
  <c r="CF103" i="46"/>
  <c r="Q103" i="46" s="1"/>
  <c r="CE103" i="46"/>
  <c r="P103" i="46" s="1"/>
  <c r="CD103" i="46"/>
  <c r="O103" i="46" s="1"/>
  <c r="CC103" i="46"/>
  <c r="N103" i="46" s="1"/>
  <c r="CB103" i="46"/>
  <c r="M103" i="46" s="1"/>
  <c r="CA103" i="46"/>
  <c r="L103" i="46" s="1"/>
  <c r="BZ103" i="46"/>
  <c r="BY103" i="46"/>
  <c r="J103" i="46" s="1"/>
  <c r="BX103" i="46"/>
  <c r="I103" i="46" s="1"/>
  <c r="BW103" i="46"/>
  <c r="H103" i="46" s="1"/>
  <c r="BV103" i="46"/>
  <c r="BU103" i="46"/>
  <c r="F103" i="46" s="1"/>
  <c r="BT103" i="46"/>
  <c r="E103" i="46" s="1"/>
  <c r="BS103" i="46"/>
  <c r="D103" i="46" s="1"/>
  <c r="BO103" i="46"/>
  <c r="B103" i="46"/>
  <c r="B103" i="44" s="1"/>
  <c r="A103" i="46"/>
  <c r="A101" i="27" s="1"/>
  <c r="EF102" i="46"/>
  <c r="EE102" i="46"/>
  <c r="BP102" i="46" s="1"/>
  <c r="ED102" i="46"/>
  <c r="BO102" i="46" s="1"/>
  <c r="EC102" i="46"/>
  <c r="EB102" i="46"/>
  <c r="BM102" i="46" s="1"/>
  <c r="EA102" i="46"/>
  <c r="DZ102" i="46"/>
  <c r="BK102" i="46" s="1"/>
  <c r="DY102" i="46"/>
  <c r="BJ102" i="46" s="1"/>
  <c r="DX102" i="46"/>
  <c r="BI102" i="46" s="1"/>
  <c r="DW102" i="46"/>
  <c r="DV102" i="46"/>
  <c r="BG102" i="46" s="1"/>
  <c r="DU102" i="46"/>
  <c r="DT102" i="46"/>
  <c r="BE102" i="46" s="1"/>
  <c r="DS102" i="46"/>
  <c r="DR102" i="46"/>
  <c r="BC102" i="46" s="1"/>
  <c r="DQ102" i="46"/>
  <c r="BB102" i="46" s="1"/>
  <c r="DP102" i="46"/>
  <c r="BA102" i="46" s="1"/>
  <c r="DO102" i="46"/>
  <c r="DN102" i="46"/>
  <c r="AY102" i="46" s="1"/>
  <c r="DM102" i="46"/>
  <c r="AX102" i="46" s="1"/>
  <c r="DL102" i="46"/>
  <c r="AW102" i="46" s="1"/>
  <c r="DK102" i="46"/>
  <c r="AV102" i="46" s="1"/>
  <c r="DJ102" i="46"/>
  <c r="AU102" i="46" s="1"/>
  <c r="DI102" i="46"/>
  <c r="AT102" i="46" s="1"/>
  <c r="DH102" i="46"/>
  <c r="AS102" i="46" s="1"/>
  <c r="DG102" i="46"/>
  <c r="DF102" i="46"/>
  <c r="AQ102" i="46" s="1"/>
  <c r="DE102" i="46"/>
  <c r="DD102" i="46"/>
  <c r="AO102" i="46" s="1"/>
  <c r="DC102" i="46"/>
  <c r="DB102" i="46"/>
  <c r="AM102" i="46" s="1"/>
  <c r="DA102" i="46"/>
  <c r="CZ102" i="46"/>
  <c r="AK102" i="46" s="1"/>
  <c r="CY102" i="46"/>
  <c r="CX102" i="46"/>
  <c r="AI102" i="46" s="1"/>
  <c r="CW102" i="46"/>
  <c r="AH102" i="46" s="1"/>
  <c r="CV102" i="46"/>
  <c r="CU102" i="46"/>
  <c r="AF102" i="46" s="1"/>
  <c r="CT102" i="46"/>
  <c r="CS102" i="46"/>
  <c r="CR102" i="46"/>
  <c r="AC102" i="46" s="1"/>
  <c r="CQ102" i="46"/>
  <c r="CP102" i="46"/>
  <c r="AA102" i="46" s="1"/>
  <c r="CO102" i="46"/>
  <c r="CN102" i="46"/>
  <c r="Y102" i="46" s="1"/>
  <c r="CM102" i="46"/>
  <c r="CL102" i="46"/>
  <c r="W102" i="46" s="1"/>
  <c r="CK102" i="46"/>
  <c r="CJ102" i="46"/>
  <c r="U102" i="46" s="1"/>
  <c r="CI102" i="46"/>
  <c r="CH102" i="46"/>
  <c r="S102" i="46" s="1"/>
  <c r="CG102" i="46"/>
  <c r="R102" i="46" s="1"/>
  <c r="CF102" i="46"/>
  <c r="Q102" i="46" s="1"/>
  <c r="CE102" i="46"/>
  <c r="P102" i="46" s="1"/>
  <c r="CD102" i="46"/>
  <c r="O102" i="46" s="1"/>
  <c r="CC102" i="46"/>
  <c r="CB102" i="46"/>
  <c r="M102" i="46" s="1"/>
  <c r="CA102" i="46"/>
  <c r="BZ102" i="46"/>
  <c r="K102" i="46" s="1"/>
  <c r="BY102" i="46"/>
  <c r="J102" i="46" s="1"/>
  <c r="BX102" i="46"/>
  <c r="I102" i="46" s="1"/>
  <c r="BW102" i="46"/>
  <c r="H102" i="46" s="1"/>
  <c r="BV102" i="46"/>
  <c r="G102" i="46" s="1"/>
  <c r="BU102" i="46"/>
  <c r="F102" i="46" s="1"/>
  <c r="BT102" i="46"/>
  <c r="BS102" i="46"/>
  <c r="B102" i="46"/>
  <c r="B102" i="44" s="1"/>
  <c r="A102" i="46"/>
  <c r="C102" i="46" s="1"/>
  <c r="C102" i="44" s="1"/>
  <c r="EF101" i="46"/>
  <c r="BQ101" i="46" s="1"/>
  <c r="EE101" i="46"/>
  <c r="ED101" i="46"/>
  <c r="EC101" i="46"/>
  <c r="BN101" i="46" s="1"/>
  <c r="EB101" i="46"/>
  <c r="BM101" i="46" s="1"/>
  <c r="EA101" i="46"/>
  <c r="BL101" i="46" s="1"/>
  <c r="DZ101" i="46"/>
  <c r="BK101" i="46" s="1"/>
  <c r="DY101" i="46"/>
  <c r="BJ101" i="46" s="1"/>
  <c r="DX101" i="46"/>
  <c r="BI101" i="46" s="1"/>
  <c r="DW101" i="46"/>
  <c r="BH101" i="46" s="1"/>
  <c r="DV101" i="46"/>
  <c r="BG101" i="46" s="1"/>
  <c r="DU101" i="46"/>
  <c r="BF101" i="46" s="1"/>
  <c r="DT101" i="46"/>
  <c r="BE101" i="46" s="1"/>
  <c r="DS101" i="46"/>
  <c r="BD101" i="46" s="1"/>
  <c r="DR101" i="46"/>
  <c r="BC101" i="46" s="1"/>
  <c r="DQ101" i="46"/>
  <c r="DP101" i="46"/>
  <c r="DO101" i="46"/>
  <c r="AZ101" i="46" s="1"/>
  <c r="DN101" i="46"/>
  <c r="AY101" i="46" s="1"/>
  <c r="DM101" i="46"/>
  <c r="DL101" i="46"/>
  <c r="AW101" i="46" s="1"/>
  <c r="DK101" i="46"/>
  <c r="DJ101" i="46"/>
  <c r="AU101" i="46" s="1"/>
  <c r="DI101" i="46"/>
  <c r="AT101" i="46" s="1"/>
  <c r="DH101" i="46"/>
  <c r="AS101" i="46" s="1"/>
  <c r="DG101" i="46"/>
  <c r="DF101" i="46"/>
  <c r="AQ101" i="46" s="1"/>
  <c r="DE101" i="46"/>
  <c r="AP101" i="46" s="1"/>
  <c r="DD101" i="46"/>
  <c r="AO101" i="46" s="1"/>
  <c r="DC101" i="46"/>
  <c r="AN101" i="46" s="1"/>
  <c r="DB101" i="46"/>
  <c r="AM101" i="46" s="1"/>
  <c r="DA101" i="46"/>
  <c r="AL101" i="46" s="1"/>
  <c r="CZ101" i="46"/>
  <c r="AK101" i="46" s="1"/>
  <c r="CY101" i="46"/>
  <c r="CX101" i="46"/>
  <c r="AI101" i="46" s="1"/>
  <c r="CW101" i="46"/>
  <c r="CV101" i="46"/>
  <c r="AG101" i="46" s="1"/>
  <c r="CU101" i="46"/>
  <c r="CT101" i="46"/>
  <c r="AE101" i="46" s="1"/>
  <c r="CS101" i="46"/>
  <c r="CR101" i="46"/>
  <c r="AC101" i="46" s="1"/>
  <c r="CQ101" i="46"/>
  <c r="AB101" i="46" s="1"/>
  <c r="CP101" i="46"/>
  <c r="CO101" i="46"/>
  <c r="Z101" i="46" s="1"/>
  <c r="CN101" i="46"/>
  <c r="Y101" i="46" s="1"/>
  <c r="CM101" i="46"/>
  <c r="X101" i="46" s="1"/>
  <c r="CL101" i="46"/>
  <c r="W101" i="46" s="1"/>
  <c r="CK101" i="46"/>
  <c r="V101" i="46" s="1"/>
  <c r="CJ101" i="46"/>
  <c r="CI101" i="46"/>
  <c r="T101" i="46" s="1"/>
  <c r="CH101" i="46"/>
  <c r="CG101" i="46"/>
  <c r="R101" i="46" s="1"/>
  <c r="CF101" i="46"/>
  <c r="CE101" i="46"/>
  <c r="P101" i="46" s="1"/>
  <c r="CD101" i="46"/>
  <c r="O101" i="46" s="1"/>
  <c r="CC101" i="46"/>
  <c r="CB101" i="46"/>
  <c r="M101" i="46" s="1"/>
  <c r="CA101" i="46"/>
  <c r="L101" i="46" s="1"/>
  <c r="BZ101" i="46"/>
  <c r="BY101" i="46"/>
  <c r="BX101" i="46"/>
  <c r="I101" i="46" s="1"/>
  <c r="BW101" i="46"/>
  <c r="BV101" i="46"/>
  <c r="G101" i="46" s="1"/>
  <c r="BU101" i="46"/>
  <c r="BT101" i="46"/>
  <c r="E101" i="46" s="1"/>
  <c r="BS101" i="46"/>
  <c r="B101" i="46"/>
  <c r="B101" i="44" s="1"/>
  <c r="A101" i="46"/>
  <c r="A99" i="27" s="1"/>
  <c r="EF100" i="46"/>
  <c r="BQ100" i="46" s="1"/>
  <c r="EE100" i="46"/>
  <c r="BP100" i="46" s="1"/>
  <c r="ED100" i="46"/>
  <c r="BO100" i="46" s="1"/>
  <c r="EC100" i="46"/>
  <c r="BN100" i="46" s="1"/>
  <c r="EB100" i="46"/>
  <c r="BM100" i="46" s="1"/>
  <c r="EA100" i="46"/>
  <c r="BL100" i="46" s="1"/>
  <c r="DZ100" i="46"/>
  <c r="DY100" i="46"/>
  <c r="BJ100" i="46" s="1"/>
  <c r="DX100" i="46"/>
  <c r="BI100" i="46" s="1"/>
  <c r="DW100" i="46"/>
  <c r="DV100" i="46"/>
  <c r="BG100" i="46" s="1"/>
  <c r="DU100" i="46"/>
  <c r="BF100" i="46" s="1"/>
  <c r="DT100" i="46"/>
  <c r="BE100" i="46" s="1"/>
  <c r="DS100" i="46"/>
  <c r="BD100" i="46" s="1"/>
  <c r="DR100" i="46"/>
  <c r="DQ100" i="46"/>
  <c r="BB100" i="46" s="1"/>
  <c r="DP100" i="46"/>
  <c r="BA100" i="46" s="1"/>
  <c r="DO100" i="46"/>
  <c r="DN100" i="46"/>
  <c r="AY100" i="46" s="1"/>
  <c r="DM100" i="46"/>
  <c r="AX100" i="46" s="1"/>
  <c r="DL100" i="46"/>
  <c r="AW100" i="46" s="1"/>
  <c r="DK100" i="46"/>
  <c r="DJ100" i="46"/>
  <c r="AU100" i="46" s="1"/>
  <c r="DI100" i="46"/>
  <c r="AT100" i="46" s="1"/>
  <c r="DH100" i="46"/>
  <c r="AS100" i="46" s="1"/>
  <c r="DG100" i="46"/>
  <c r="AR100" i="46" s="1"/>
  <c r="DF100" i="46"/>
  <c r="AQ100" i="46" s="1"/>
  <c r="DE100" i="46"/>
  <c r="DD100" i="46"/>
  <c r="AO100" i="46" s="1"/>
  <c r="DC100" i="46"/>
  <c r="DB100" i="46"/>
  <c r="AM100" i="46" s="1"/>
  <c r="DA100" i="46"/>
  <c r="CZ100" i="46"/>
  <c r="CY100" i="46"/>
  <c r="CX100" i="46"/>
  <c r="AI100" i="46" s="1"/>
  <c r="CW100" i="46"/>
  <c r="AH100" i="46" s="1"/>
  <c r="CV100" i="46"/>
  <c r="AG100" i="46" s="1"/>
  <c r="CU100" i="46"/>
  <c r="CT100" i="46"/>
  <c r="CS100" i="46"/>
  <c r="CR100" i="46"/>
  <c r="AC100" i="46" s="1"/>
  <c r="CQ100" i="46"/>
  <c r="CP100" i="46"/>
  <c r="AA100" i="46" s="1"/>
  <c r="CO100" i="46"/>
  <c r="Z100" i="46" s="1"/>
  <c r="CN100" i="46"/>
  <c r="Y100" i="46" s="1"/>
  <c r="CM100" i="46"/>
  <c r="X100" i="46" s="1"/>
  <c r="CL100" i="46"/>
  <c r="W100" i="46" s="1"/>
  <c r="CK100" i="46"/>
  <c r="V100" i="46" s="1"/>
  <c r="CJ100" i="46"/>
  <c r="U100" i="46" s="1"/>
  <c r="CI100" i="46"/>
  <c r="T100" i="46" s="1"/>
  <c r="CH100" i="46"/>
  <c r="S100" i="46" s="1"/>
  <c r="CG100" i="46"/>
  <c r="R100" i="46" s="1"/>
  <c r="CF100" i="46"/>
  <c r="Q100" i="46" s="1"/>
  <c r="CE100" i="46"/>
  <c r="P100" i="46" s="1"/>
  <c r="CD100" i="46"/>
  <c r="O100" i="46" s="1"/>
  <c r="CC100" i="46"/>
  <c r="N100" i="46" s="1"/>
  <c r="CB100" i="46"/>
  <c r="M100" i="46" s="1"/>
  <c r="CA100" i="46"/>
  <c r="BZ100" i="46"/>
  <c r="K100" i="46" s="1"/>
  <c r="BY100" i="46"/>
  <c r="BX100" i="46"/>
  <c r="I100" i="46" s="1"/>
  <c r="BW100" i="46"/>
  <c r="H100" i="46" s="1"/>
  <c r="BV100" i="46"/>
  <c r="BU100" i="46"/>
  <c r="F100" i="46" s="1"/>
  <c r="BT100" i="46"/>
  <c r="E100" i="46" s="1"/>
  <c r="BS100" i="46"/>
  <c r="B100" i="46"/>
  <c r="B100" i="44" s="1"/>
  <c r="A100" i="46"/>
  <c r="A98" i="27" s="1"/>
  <c r="EF99" i="46"/>
  <c r="EE99" i="46"/>
  <c r="BP99" i="46" s="1"/>
  <c r="ED99" i="46"/>
  <c r="BO99" i="46" s="1"/>
  <c r="EC99" i="46"/>
  <c r="BN99" i="46" s="1"/>
  <c r="EB99" i="46"/>
  <c r="BM99" i="46" s="1"/>
  <c r="EA99" i="46"/>
  <c r="BL99" i="46" s="1"/>
  <c r="DZ99" i="46"/>
  <c r="DY99" i="46"/>
  <c r="BJ99" i="46" s="1"/>
  <c r="DX99" i="46"/>
  <c r="BI99" i="46" s="1"/>
  <c r="DW99" i="46"/>
  <c r="BH99" i="46" s="1"/>
  <c r="DV99" i="46"/>
  <c r="DU99" i="46"/>
  <c r="DT99" i="46"/>
  <c r="BE99" i="46" s="1"/>
  <c r="DS99" i="46"/>
  <c r="DR99" i="46"/>
  <c r="DQ99" i="46"/>
  <c r="BB99" i="46" s="1"/>
  <c r="DP99" i="46"/>
  <c r="BA99" i="46" s="1"/>
  <c r="DO99" i="46"/>
  <c r="AZ99" i="46" s="1"/>
  <c r="DN99" i="46"/>
  <c r="AY99" i="46" s="1"/>
  <c r="DM99" i="46"/>
  <c r="AX99" i="46" s="1"/>
  <c r="DL99" i="46"/>
  <c r="DK99" i="46"/>
  <c r="AV99" i="46" s="1"/>
  <c r="DJ99" i="46"/>
  <c r="DI99" i="46"/>
  <c r="DH99" i="46"/>
  <c r="AS99" i="46" s="1"/>
  <c r="DG99" i="46"/>
  <c r="DF99" i="46"/>
  <c r="AQ99" i="46" s="1"/>
  <c r="DE99" i="46"/>
  <c r="AP99" i="46" s="1"/>
  <c r="DD99" i="46"/>
  <c r="AO99" i="46" s="1"/>
  <c r="DC99" i="46"/>
  <c r="AN99" i="46" s="1"/>
  <c r="DB99" i="46"/>
  <c r="DA99" i="46"/>
  <c r="AL99" i="46" s="1"/>
  <c r="CZ99" i="46"/>
  <c r="AK99" i="46" s="1"/>
  <c r="CY99" i="46"/>
  <c r="AJ99" i="46" s="1"/>
  <c r="CX99" i="46"/>
  <c r="CW99" i="46"/>
  <c r="CV99" i="46"/>
  <c r="AG99" i="46" s="1"/>
  <c r="CU99" i="46"/>
  <c r="CT99" i="46"/>
  <c r="CS99" i="46"/>
  <c r="AD99" i="46" s="1"/>
  <c r="CR99" i="46"/>
  <c r="AC99" i="46" s="1"/>
  <c r="CQ99" i="46"/>
  <c r="CP99" i="46"/>
  <c r="AA99" i="46" s="1"/>
  <c r="CO99" i="46"/>
  <c r="Z99" i="46" s="1"/>
  <c r="CN99" i="46"/>
  <c r="Y99" i="46" s="1"/>
  <c r="CM99" i="46"/>
  <c r="CL99" i="46"/>
  <c r="CK99" i="46"/>
  <c r="V99" i="46" s="1"/>
  <c r="CJ99" i="46"/>
  <c r="U99" i="46" s="1"/>
  <c r="CI99" i="46"/>
  <c r="T99" i="46" s="1"/>
  <c r="CH99" i="46"/>
  <c r="S99" i="46" s="1"/>
  <c r="CG99" i="46"/>
  <c r="CF99" i="46"/>
  <c r="Q99" i="46" s="1"/>
  <c r="CE99" i="46"/>
  <c r="P99" i="46" s="1"/>
  <c r="CD99" i="46"/>
  <c r="CC99" i="46"/>
  <c r="CB99" i="46"/>
  <c r="M99" i="46" s="1"/>
  <c r="CA99" i="46"/>
  <c r="L99" i="46" s="1"/>
  <c r="BZ99" i="46"/>
  <c r="K99" i="46" s="1"/>
  <c r="BY99" i="46"/>
  <c r="BX99" i="46"/>
  <c r="I99" i="46" s="1"/>
  <c r="BW99" i="46"/>
  <c r="BV99" i="46"/>
  <c r="BU99" i="46"/>
  <c r="F99" i="46" s="1"/>
  <c r="BT99" i="46"/>
  <c r="E99" i="46" s="1"/>
  <c r="BS99" i="46"/>
  <c r="D99" i="46" s="1"/>
  <c r="B99" i="46"/>
  <c r="B99" i="44" s="1"/>
  <c r="A99" i="46"/>
  <c r="EF98" i="46"/>
  <c r="EE98" i="46"/>
  <c r="BP98" i="46" s="1"/>
  <c r="ED98" i="46"/>
  <c r="BO98" i="46" s="1"/>
  <c r="EC98" i="46"/>
  <c r="BN98" i="46" s="1"/>
  <c r="EB98" i="46"/>
  <c r="BM98" i="46" s="1"/>
  <c r="EA98" i="46"/>
  <c r="BL98" i="46" s="1"/>
  <c r="DZ98" i="46"/>
  <c r="BK98" i="46" s="1"/>
  <c r="DY98" i="46"/>
  <c r="BJ98" i="46" s="1"/>
  <c r="DX98" i="46"/>
  <c r="BI98" i="46" s="1"/>
  <c r="DW98" i="46"/>
  <c r="DV98" i="46"/>
  <c r="BG98" i="46" s="1"/>
  <c r="DU98" i="46"/>
  <c r="DT98" i="46"/>
  <c r="BE98" i="46" s="1"/>
  <c r="DS98" i="46"/>
  <c r="BD98" i="46" s="1"/>
  <c r="DR98" i="46"/>
  <c r="BC98" i="46" s="1"/>
  <c r="DQ98" i="46"/>
  <c r="DP98" i="46"/>
  <c r="DO98" i="46"/>
  <c r="AZ98" i="46" s="1"/>
  <c r="DN98" i="46"/>
  <c r="AY98" i="46" s="1"/>
  <c r="DM98" i="46"/>
  <c r="AX98" i="46" s="1"/>
  <c r="DL98" i="46"/>
  <c r="DK98" i="46"/>
  <c r="AV98" i="46" s="1"/>
  <c r="DJ98" i="46"/>
  <c r="DI98" i="46"/>
  <c r="AT98" i="46" s="1"/>
  <c r="DH98" i="46"/>
  <c r="AS98" i="46" s="1"/>
  <c r="DG98" i="46"/>
  <c r="DF98" i="46"/>
  <c r="AQ98" i="46" s="1"/>
  <c r="DE98" i="46"/>
  <c r="AP98" i="46" s="1"/>
  <c r="DD98" i="46"/>
  <c r="AO98" i="46" s="1"/>
  <c r="DC98" i="46"/>
  <c r="DB98" i="46"/>
  <c r="AM98" i="46" s="1"/>
  <c r="DA98" i="46"/>
  <c r="AL98" i="46" s="1"/>
  <c r="CZ98" i="46"/>
  <c r="AK98" i="46" s="1"/>
  <c r="CY98" i="46"/>
  <c r="CX98" i="46"/>
  <c r="AI98" i="46" s="1"/>
  <c r="CW98" i="46"/>
  <c r="AH98" i="46" s="1"/>
  <c r="CV98" i="46"/>
  <c r="CU98" i="46"/>
  <c r="AF98" i="46" s="1"/>
  <c r="CT98" i="46"/>
  <c r="AE98" i="46" s="1"/>
  <c r="CS98" i="46"/>
  <c r="CR98" i="46"/>
  <c r="AC98" i="46" s="1"/>
  <c r="CQ98" i="46"/>
  <c r="AB98" i="46" s="1"/>
  <c r="CP98" i="46"/>
  <c r="AA98" i="46" s="1"/>
  <c r="CO98" i="46"/>
  <c r="CN98" i="46"/>
  <c r="Y98" i="46" s="1"/>
  <c r="CM98" i="46"/>
  <c r="CL98" i="46"/>
  <c r="W98" i="46" s="1"/>
  <c r="CK98" i="46"/>
  <c r="V98" i="46" s="1"/>
  <c r="CJ98" i="46"/>
  <c r="U98" i="46" s="1"/>
  <c r="CI98" i="46"/>
  <c r="T98" i="46" s="1"/>
  <c r="CH98" i="46"/>
  <c r="S98" i="46" s="1"/>
  <c r="CG98" i="46"/>
  <c r="CF98" i="46"/>
  <c r="Q98" i="46" s="1"/>
  <c r="CE98" i="46"/>
  <c r="P98" i="46" s="1"/>
  <c r="CD98" i="46"/>
  <c r="CC98" i="46"/>
  <c r="N98" i="46" s="1"/>
  <c r="CB98" i="46"/>
  <c r="CA98" i="46"/>
  <c r="BZ98" i="46"/>
  <c r="K98" i="46" s="1"/>
  <c r="BY98" i="46"/>
  <c r="J98" i="46" s="1"/>
  <c r="BX98" i="46"/>
  <c r="I98" i="46" s="1"/>
  <c r="BW98" i="46"/>
  <c r="BV98" i="46"/>
  <c r="G98" i="46" s="1"/>
  <c r="BU98" i="46"/>
  <c r="F98" i="46" s="1"/>
  <c r="BT98" i="46"/>
  <c r="BS98" i="46"/>
  <c r="B98" i="46"/>
  <c r="B98" i="44" s="1"/>
  <c r="A98" i="46"/>
  <c r="A96" i="27" s="1"/>
  <c r="EF97" i="46"/>
  <c r="BQ97" i="46" s="1"/>
  <c r="EE97" i="46"/>
  <c r="ED97" i="46"/>
  <c r="BO97" i="44" s="1"/>
  <c r="EC97" i="46"/>
  <c r="BN97" i="44" s="1"/>
  <c r="EB97" i="46"/>
  <c r="BM97" i="46" s="1"/>
  <c r="EA97" i="46"/>
  <c r="BL97" i="46" s="1"/>
  <c r="DZ97" i="46"/>
  <c r="BK97" i="46" s="1"/>
  <c r="DY97" i="46"/>
  <c r="DX97" i="46"/>
  <c r="BI97" i="46" s="1"/>
  <c r="DW97" i="46"/>
  <c r="BH97" i="46" s="1"/>
  <c r="DV97" i="46"/>
  <c r="BG97" i="46" s="1"/>
  <c r="DU97" i="46"/>
  <c r="BF97" i="46" s="1"/>
  <c r="DT97" i="46"/>
  <c r="BE97" i="46" s="1"/>
  <c r="DS97" i="46"/>
  <c r="DR97" i="46"/>
  <c r="BC97" i="46" s="1"/>
  <c r="DQ97" i="46"/>
  <c r="DP97" i="46"/>
  <c r="BA97" i="46" s="1"/>
  <c r="DO97" i="46"/>
  <c r="DN97" i="46"/>
  <c r="AY97" i="46" s="1"/>
  <c r="DM97" i="46"/>
  <c r="DL97" i="46"/>
  <c r="AW97" i="46" s="1"/>
  <c r="DK97" i="46"/>
  <c r="DJ97" i="46"/>
  <c r="AU97" i="46" s="1"/>
  <c r="DI97" i="46"/>
  <c r="AT97" i="46" s="1"/>
  <c r="DH97" i="46"/>
  <c r="AS97" i="46" s="1"/>
  <c r="DG97" i="46"/>
  <c r="DF97" i="46"/>
  <c r="DE97" i="46"/>
  <c r="AP97" i="46" s="1"/>
  <c r="DD97" i="46"/>
  <c r="AO97" i="46" s="1"/>
  <c r="DC97" i="46"/>
  <c r="AN97" i="46" s="1"/>
  <c r="DB97" i="46"/>
  <c r="AM97" i="46" s="1"/>
  <c r="DA97" i="46"/>
  <c r="AL97" i="46" s="1"/>
  <c r="CZ97" i="46"/>
  <c r="AK97" i="46" s="1"/>
  <c r="CY97" i="46"/>
  <c r="AJ97" i="46" s="1"/>
  <c r="CX97" i="46"/>
  <c r="AI97" i="46" s="1"/>
  <c r="CW97" i="46"/>
  <c r="CV97" i="46"/>
  <c r="CU97" i="46"/>
  <c r="AF97" i="46" s="1"/>
  <c r="CT97" i="46"/>
  <c r="AE97" i="46" s="1"/>
  <c r="CS97" i="46"/>
  <c r="CR97" i="46"/>
  <c r="AC97" i="46" s="1"/>
  <c r="CQ97" i="46"/>
  <c r="CP97" i="46"/>
  <c r="AA97" i="46" s="1"/>
  <c r="CO97" i="46"/>
  <c r="Z97" i="46" s="1"/>
  <c r="CN97" i="46"/>
  <c r="Y97" i="46" s="1"/>
  <c r="CM97" i="46"/>
  <c r="CL97" i="46"/>
  <c r="W97" i="46" s="1"/>
  <c r="CK97" i="46"/>
  <c r="V97" i="46" s="1"/>
  <c r="CJ97" i="46"/>
  <c r="U97" i="46" s="1"/>
  <c r="CI97" i="46"/>
  <c r="T97" i="46" s="1"/>
  <c r="CH97" i="46"/>
  <c r="S97" i="46" s="1"/>
  <c r="CG97" i="46"/>
  <c r="CF97" i="46"/>
  <c r="CE97" i="46"/>
  <c r="P97" i="46" s="1"/>
  <c r="CD97" i="46"/>
  <c r="O97" i="46" s="1"/>
  <c r="CC97" i="46"/>
  <c r="N97" i="46" s="1"/>
  <c r="CB97" i="46"/>
  <c r="M97" i="46" s="1"/>
  <c r="CA97" i="46"/>
  <c r="BZ97" i="46"/>
  <c r="K97" i="46" s="1"/>
  <c r="BY97" i="46"/>
  <c r="BX97" i="46"/>
  <c r="I97" i="46" s="1"/>
  <c r="BW97" i="46"/>
  <c r="H97" i="46" s="1"/>
  <c r="BV97" i="46"/>
  <c r="G97" i="46" s="1"/>
  <c r="BU97" i="46"/>
  <c r="F97" i="46" s="1"/>
  <c r="BT97" i="46"/>
  <c r="E97" i="46" s="1"/>
  <c r="BS97" i="46"/>
  <c r="BO97" i="46"/>
  <c r="BN97" i="46"/>
  <c r="B97" i="46"/>
  <c r="B97" i="44" s="1"/>
  <c r="A97" i="46"/>
  <c r="A95" i="27" s="1"/>
  <c r="EF96" i="46"/>
  <c r="EE96" i="46"/>
  <c r="BP96" i="46" s="1"/>
  <c r="ED96" i="46"/>
  <c r="BO96" i="46" s="1"/>
  <c r="EC96" i="46"/>
  <c r="BN96" i="46" s="1"/>
  <c r="EB96" i="46"/>
  <c r="BM96" i="46" s="1"/>
  <c r="EA96" i="46"/>
  <c r="BL96" i="46" s="1"/>
  <c r="DZ96" i="46"/>
  <c r="BK96" i="46" s="1"/>
  <c r="DY96" i="46"/>
  <c r="DX96" i="46"/>
  <c r="DW96" i="46"/>
  <c r="BH96" i="46" s="1"/>
  <c r="DV96" i="46"/>
  <c r="BG96" i="46" s="1"/>
  <c r="DU96" i="46"/>
  <c r="BF96" i="46" s="1"/>
  <c r="DT96" i="46"/>
  <c r="BE96" i="46" s="1"/>
  <c r="DS96" i="46"/>
  <c r="BD96" i="46" s="1"/>
  <c r="DR96" i="46"/>
  <c r="DQ96" i="46"/>
  <c r="DP96" i="46"/>
  <c r="DO96" i="46"/>
  <c r="AZ96" i="46" s="1"/>
  <c r="DN96" i="46"/>
  <c r="DM96" i="46"/>
  <c r="AX96" i="46" s="1"/>
  <c r="DL96" i="46"/>
  <c r="AW96" i="46" s="1"/>
  <c r="DK96" i="46"/>
  <c r="AV96" i="46" s="1"/>
  <c r="DJ96" i="46"/>
  <c r="AU96" i="46" s="1"/>
  <c r="DI96" i="46"/>
  <c r="AT96" i="46" s="1"/>
  <c r="DH96" i="46"/>
  <c r="DG96" i="46"/>
  <c r="DF96" i="46"/>
  <c r="AQ96" i="46" s="1"/>
  <c r="DE96" i="46"/>
  <c r="AP96" i="46" s="1"/>
  <c r="DD96" i="46"/>
  <c r="DC96" i="46"/>
  <c r="DB96" i="46"/>
  <c r="AM96" i="46" s="1"/>
  <c r="DA96" i="46"/>
  <c r="CZ96" i="46"/>
  <c r="CY96" i="46"/>
  <c r="CX96" i="46"/>
  <c r="CW96" i="46"/>
  <c r="CV96" i="46"/>
  <c r="AG96" i="46" s="1"/>
  <c r="CU96" i="46"/>
  <c r="CT96" i="46"/>
  <c r="AE96" i="46" s="1"/>
  <c r="CS96" i="46"/>
  <c r="AD96" i="46" s="1"/>
  <c r="CR96" i="46"/>
  <c r="CQ96" i="46"/>
  <c r="AB96" i="46" s="1"/>
  <c r="CP96" i="46"/>
  <c r="CO96" i="46"/>
  <c r="Z96" i="46" s="1"/>
  <c r="CN96" i="46"/>
  <c r="Y96" i="46" s="1"/>
  <c r="CM96" i="46"/>
  <c r="CL96" i="46"/>
  <c r="CK96" i="46"/>
  <c r="V96" i="46" s="1"/>
  <c r="CJ96" i="46"/>
  <c r="CI96" i="46"/>
  <c r="T96" i="46" s="1"/>
  <c r="CH96" i="46"/>
  <c r="S96" i="46" s="1"/>
  <c r="CG96" i="46"/>
  <c r="R96" i="46" s="1"/>
  <c r="CF96" i="46"/>
  <c r="CE96" i="46"/>
  <c r="P96" i="46" s="1"/>
  <c r="CD96" i="46"/>
  <c r="O96" i="46" s="1"/>
  <c r="CC96" i="46"/>
  <c r="N96" i="46" s="1"/>
  <c r="CB96" i="46"/>
  <c r="CA96" i="46"/>
  <c r="BZ96" i="46"/>
  <c r="K96" i="46" s="1"/>
  <c r="BY96" i="46"/>
  <c r="BX96" i="46"/>
  <c r="I96" i="46" s="1"/>
  <c r="BW96" i="46"/>
  <c r="BV96" i="46"/>
  <c r="G96" i="46" s="1"/>
  <c r="BU96" i="46"/>
  <c r="F96" i="46" s="1"/>
  <c r="BT96" i="46"/>
  <c r="BS96" i="46"/>
  <c r="B96" i="46"/>
  <c r="B96" i="44" s="1"/>
  <c r="A96" i="46"/>
  <c r="A96" i="44" s="1"/>
  <c r="EF95" i="46"/>
  <c r="EE95" i="46"/>
  <c r="ED95" i="46"/>
  <c r="BO95" i="44" s="1"/>
  <c r="EC95" i="46"/>
  <c r="BN95" i="46" s="1"/>
  <c r="EB95" i="46"/>
  <c r="BM95" i="46" s="1"/>
  <c r="EA95" i="46"/>
  <c r="BL95" i="46" s="1"/>
  <c r="DZ95" i="46"/>
  <c r="BK95" i="46" s="1"/>
  <c r="DY95" i="46"/>
  <c r="DX95" i="46"/>
  <c r="BI95" i="46" s="1"/>
  <c r="DW95" i="46"/>
  <c r="DV95" i="46"/>
  <c r="BG95" i="46" s="1"/>
  <c r="DU95" i="46"/>
  <c r="BF95" i="46" s="1"/>
  <c r="DT95" i="46"/>
  <c r="BE95" i="46" s="1"/>
  <c r="DS95" i="46"/>
  <c r="DR95" i="46"/>
  <c r="DQ95" i="46"/>
  <c r="BB95" i="46" s="1"/>
  <c r="DP95" i="46"/>
  <c r="DO95" i="46"/>
  <c r="AZ95" i="46" s="1"/>
  <c r="DN95" i="46"/>
  <c r="AY95" i="46" s="1"/>
  <c r="DM95" i="46"/>
  <c r="DL95" i="46"/>
  <c r="AW95" i="46" s="1"/>
  <c r="DK95" i="46"/>
  <c r="AV95" i="46" s="1"/>
  <c r="DJ95" i="46"/>
  <c r="AU95" i="46" s="1"/>
  <c r="DI95" i="46"/>
  <c r="DH95" i="46"/>
  <c r="AS95" i="46" s="1"/>
  <c r="DG95" i="46"/>
  <c r="AR95" i="46" s="1"/>
  <c r="DF95" i="46"/>
  <c r="DE95" i="46"/>
  <c r="DD95" i="46"/>
  <c r="AO95" i="46" s="1"/>
  <c r="DC95" i="46"/>
  <c r="AN95" i="46" s="1"/>
  <c r="DB95" i="46"/>
  <c r="AM95" i="46" s="1"/>
  <c r="DA95" i="46"/>
  <c r="AL95" i="46" s="1"/>
  <c r="CZ95" i="46"/>
  <c r="AK95" i="46" s="1"/>
  <c r="CY95" i="46"/>
  <c r="AJ95" i="46" s="1"/>
  <c r="CX95" i="46"/>
  <c r="AI95" i="46" s="1"/>
  <c r="CW95" i="46"/>
  <c r="CV95" i="46"/>
  <c r="AG95" i="46" s="1"/>
  <c r="CU95" i="46"/>
  <c r="AF95" i="46" s="1"/>
  <c r="CT95" i="46"/>
  <c r="AE95" i="46" s="1"/>
  <c r="CS95" i="46"/>
  <c r="CR95" i="46"/>
  <c r="AC95" i="46" s="1"/>
  <c r="CQ95" i="46"/>
  <c r="CP95" i="46"/>
  <c r="AA95" i="46" s="1"/>
  <c r="CO95" i="46"/>
  <c r="CN95" i="46"/>
  <c r="Y95" i="46" s="1"/>
  <c r="CM95" i="46"/>
  <c r="CL95" i="46"/>
  <c r="W95" i="46" s="1"/>
  <c r="CK95" i="46"/>
  <c r="V95" i="46" s="1"/>
  <c r="CJ95" i="46"/>
  <c r="U95" i="46" s="1"/>
  <c r="CI95" i="46"/>
  <c r="T95" i="46" s="1"/>
  <c r="CH95" i="46"/>
  <c r="CG95" i="46"/>
  <c r="CF95" i="46"/>
  <c r="Q95" i="46" s="1"/>
  <c r="CE95" i="46"/>
  <c r="CD95" i="46"/>
  <c r="O95" i="46" s="1"/>
  <c r="CC95" i="46"/>
  <c r="CB95" i="46"/>
  <c r="M95" i="46" s="1"/>
  <c r="CA95" i="46"/>
  <c r="L95" i="46" s="1"/>
  <c r="BZ95" i="46"/>
  <c r="BY95" i="46"/>
  <c r="J95" i="46" s="1"/>
  <c r="BX95" i="46"/>
  <c r="BW95" i="46"/>
  <c r="H95" i="46" s="1"/>
  <c r="BV95" i="46"/>
  <c r="G95" i="46" s="1"/>
  <c r="BU95" i="46"/>
  <c r="BT95" i="46"/>
  <c r="E95" i="46" s="1"/>
  <c r="BS95" i="46"/>
  <c r="BO95" i="46"/>
  <c r="B95" i="46"/>
  <c r="B95" i="44" s="1"/>
  <c r="A95" i="46"/>
  <c r="A95" i="44" s="1"/>
  <c r="EF94" i="46"/>
  <c r="BQ94" i="46" s="1"/>
  <c r="EE94" i="46"/>
  <c r="ED94" i="46"/>
  <c r="EC94" i="46"/>
  <c r="EB94" i="46"/>
  <c r="BM94" i="46" s="1"/>
  <c r="EA94" i="46"/>
  <c r="BL94" i="46" s="1"/>
  <c r="DZ94" i="46"/>
  <c r="BK94" i="46" s="1"/>
  <c r="DY94" i="46"/>
  <c r="BJ94" i="46" s="1"/>
  <c r="DX94" i="46"/>
  <c r="BI94" i="46" s="1"/>
  <c r="DW94" i="46"/>
  <c r="BH94" i="46" s="1"/>
  <c r="DV94" i="46"/>
  <c r="DU94" i="46"/>
  <c r="DT94" i="46"/>
  <c r="BE94" i="46" s="1"/>
  <c r="DS94" i="46"/>
  <c r="BD94" i="46" s="1"/>
  <c r="DR94" i="46"/>
  <c r="BC94" i="46" s="1"/>
  <c r="DQ94" i="46"/>
  <c r="DP94" i="46"/>
  <c r="BA94" i="46" s="1"/>
  <c r="DO94" i="46"/>
  <c r="AZ94" i="46" s="1"/>
  <c r="DN94" i="46"/>
  <c r="DM94" i="46"/>
  <c r="AX94" i="46" s="1"/>
  <c r="DL94" i="46"/>
  <c r="AW94" i="46" s="1"/>
  <c r="DK94" i="46"/>
  <c r="AV94" i="46" s="1"/>
  <c r="DJ94" i="46"/>
  <c r="DI94" i="46"/>
  <c r="DH94" i="46"/>
  <c r="AS94" i="46" s="1"/>
  <c r="DG94" i="46"/>
  <c r="AR94" i="46" s="1"/>
  <c r="DF94" i="46"/>
  <c r="AQ94" i="46" s="1"/>
  <c r="DE94" i="46"/>
  <c r="AP94" i="46" s="1"/>
  <c r="DD94" i="46"/>
  <c r="AO94" i="46" s="1"/>
  <c r="DC94" i="46"/>
  <c r="DB94" i="46"/>
  <c r="AM94" i="46" s="1"/>
  <c r="DA94" i="46"/>
  <c r="CZ94" i="46"/>
  <c r="AK94" i="46" s="1"/>
  <c r="CY94" i="46"/>
  <c r="AJ94" i="46" s="1"/>
  <c r="CX94" i="46"/>
  <c r="CW94" i="46"/>
  <c r="AH94" i="46" s="1"/>
  <c r="CV94" i="46"/>
  <c r="AG94" i="46" s="1"/>
  <c r="CU94" i="46"/>
  <c r="AF94" i="46" s="1"/>
  <c r="CT94" i="46"/>
  <c r="AE94" i="46" s="1"/>
  <c r="CS94" i="46"/>
  <c r="CR94" i="46"/>
  <c r="AC94" i="46" s="1"/>
  <c r="CQ94" i="46"/>
  <c r="CP94" i="46"/>
  <c r="CO94" i="46"/>
  <c r="CN94" i="46"/>
  <c r="Y94" i="46" s="1"/>
  <c r="CM94" i="46"/>
  <c r="X94" i="46" s="1"/>
  <c r="CL94" i="46"/>
  <c r="W94" i="46" s="1"/>
  <c r="CK94" i="46"/>
  <c r="V94" i="46" s="1"/>
  <c r="CJ94" i="46"/>
  <c r="CI94" i="46"/>
  <c r="T94" i="46" s="1"/>
  <c r="CH94" i="46"/>
  <c r="S94" i="46" s="1"/>
  <c r="CG94" i="46"/>
  <c r="R94" i="46" s="1"/>
  <c r="CF94" i="46"/>
  <c r="Q94" i="46" s="1"/>
  <c r="CE94" i="46"/>
  <c r="P94" i="46" s="1"/>
  <c r="CD94" i="46"/>
  <c r="O94" i="46" s="1"/>
  <c r="CC94" i="46"/>
  <c r="N94" i="46" s="1"/>
  <c r="CB94" i="46"/>
  <c r="M94" i="46" s="1"/>
  <c r="CA94" i="46"/>
  <c r="L94" i="46" s="1"/>
  <c r="BZ94" i="46"/>
  <c r="K94" i="46" s="1"/>
  <c r="BY94" i="46"/>
  <c r="J94" i="46" s="1"/>
  <c r="BX94" i="46"/>
  <c r="I94" i="46" s="1"/>
  <c r="BW94" i="46"/>
  <c r="H94" i="46" s="1"/>
  <c r="BV94" i="46"/>
  <c r="G94" i="46" s="1"/>
  <c r="BU94" i="46"/>
  <c r="F94" i="46" s="1"/>
  <c r="BT94" i="46"/>
  <c r="E94" i="46" s="1"/>
  <c r="BS94" i="46"/>
  <c r="D94" i="46" s="1"/>
  <c r="B94" i="46"/>
  <c r="B94" i="44" s="1"/>
  <c r="A94" i="46"/>
  <c r="EF93" i="46"/>
  <c r="BQ93" i="46" s="1"/>
  <c r="EE93" i="46"/>
  <c r="BP93" i="46" s="1"/>
  <c r="ED93" i="46"/>
  <c r="EC93" i="46"/>
  <c r="EB93" i="46"/>
  <c r="BM93" i="46" s="1"/>
  <c r="EA93" i="46"/>
  <c r="BL93" i="46" s="1"/>
  <c r="DZ93" i="46"/>
  <c r="BK93" i="46" s="1"/>
  <c r="DY93" i="46"/>
  <c r="DX93" i="46"/>
  <c r="BI93" i="46" s="1"/>
  <c r="DW93" i="46"/>
  <c r="DV93" i="46"/>
  <c r="BG93" i="46" s="1"/>
  <c r="DU93" i="46"/>
  <c r="DT93" i="46"/>
  <c r="DS93" i="46"/>
  <c r="BD93" i="46" s="1"/>
  <c r="DR93" i="46"/>
  <c r="BC93" i="46" s="1"/>
  <c r="DQ93" i="46"/>
  <c r="BB93" i="46" s="1"/>
  <c r="DP93" i="46"/>
  <c r="DO93" i="46"/>
  <c r="DN93" i="46"/>
  <c r="DM93" i="46"/>
  <c r="DL93" i="46"/>
  <c r="DK93" i="46"/>
  <c r="AV93" i="46" s="1"/>
  <c r="DJ93" i="46"/>
  <c r="AU93" i="46" s="1"/>
  <c r="DI93" i="46"/>
  <c r="AT93" i="46" s="1"/>
  <c r="DH93" i="46"/>
  <c r="DG93" i="46"/>
  <c r="DF93" i="46"/>
  <c r="DE93" i="46"/>
  <c r="AP93" i="46" s="1"/>
  <c r="DD93" i="46"/>
  <c r="AO93" i="46" s="1"/>
  <c r="DC93" i="46"/>
  <c r="AN93" i="46" s="1"/>
  <c r="DB93" i="46"/>
  <c r="AM93" i="46" s="1"/>
  <c r="DA93" i="46"/>
  <c r="CZ93" i="46"/>
  <c r="AK93" i="46" s="1"/>
  <c r="CY93" i="46"/>
  <c r="AJ93" i="46" s="1"/>
  <c r="CX93" i="46"/>
  <c r="AI93" i="46" s="1"/>
  <c r="CW93" i="46"/>
  <c r="CV93" i="46"/>
  <c r="CU93" i="46"/>
  <c r="AF93" i="46" s="1"/>
  <c r="CT93" i="46"/>
  <c r="AE93" i="46" s="1"/>
  <c r="CS93" i="46"/>
  <c r="AD93" i="46" s="1"/>
  <c r="CR93" i="46"/>
  <c r="CQ93" i="46"/>
  <c r="CP93" i="46"/>
  <c r="AA93" i="46" s="1"/>
  <c r="CO93" i="46"/>
  <c r="CN93" i="46"/>
  <c r="CM93" i="46"/>
  <c r="X93" i="46" s="1"/>
  <c r="CL93" i="46"/>
  <c r="W93" i="46" s="1"/>
  <c r="CK93" i="46"/>
  <c r="V93" i="46" s="1"/>
  <c r="CJ93" i="46"/>
  <c r="U93" i="46" s="1"/>
  <c r="CI93" i="46"/>
  <c r="T93" i="46" s="1"/>
  <c r="CH93" i="46"/>
  <c r="S93" i="46" s="1"/>
  <c r="CG93" i="46"/>
  <c r="CF93" i="46"/>
  <c r="Q93" i="46" s="1"/>
  <c r="CE93" i="46"/>
  <c r="P93" i="46" s="1"/>
  <c r="CD93" i="46"/>
  <c r="O93" i="46" s="1"/>
  <c r="CC93" i="46"/>
  <c r="CB93" i="46"/>
  <c r="CA93" i="46"/>
  <c r="L93" i="46" s="1"/>
  <c r="BZ93" i="46"/>
  <c r="K93" i="46" s="1"/>
  <c r="BY93" i="46"/>
  <c r="BX93" i="46"/>
  <c r="I93" i="46" s="1"/>
  <c r="BW93" i="46"/>
  <c r="H93" i="46" s="1"/>
  <c r="BV93" i="46"/>
  <c r="G93" i="46" s="1"/>
  <c r="BU93" i="46"/>
  <c r="F93" i="46" s="1"/>
  <c r="BT93" i="46"/>
  <c r="E93" i="46" s="1"/>
  <c r="BS93" i="46"/>
  <c r="D93" i="46" s="1"/>
  <c r="B93" i="46"/>
  <c r="B93" i="44" s="1"/>
  <c r="A93" i="46"/>
  <c r="A93" i="44" s="1"/>
  <c r="EF92" i="46"/>
  <c r="BQ92" i="46" s="1"/>
  <c r="EE92" i="46"/>
  <c r="BP92" i="46" s="1"/>
  <c r="ED92" i="46"/>
  <c r="BO92" i="46" s="1"/>
  <c r="EC92" i="46"/>
  <c r="BN92" i="46" s="1"/>
  <c r="EB92" i="46"/>
  <c r="BM92" i="46" s="1"/>
  <c r="EA92" i="46"/>
  <c r="DZ92" i="46"/>
  <c r="BK92" i="46" s="1"/>
  <c r="DY92" i="46"/>
  <c r="DX92" i="46"/>
  <c r="BI92" i="46" s="1"/>
  <c r="DW92" i="46"/>
  <c r="BH92" i="46" s="1"/>
  <c r="DV92" i="46"/>
  <c r="BG92" i="46" s="1"/>
  <c r="DU92" i="46"/>
  <c r="BF92" i="46" s="1"/>
  <c r="DT92" i="46"/>
  <c r="DS92" i="46"/>
  <c r="BD92" i="46" s="1"/>
  <c r="DR92" i="46"/>
  <c r="BC92" i="46" s="1"/>
  <c r="DQ92" i="46"/>
  <c r="DP92" i="46"/>
  <c r="BA92" i="46" s="1"/>
  <c r="DO92" i="46"/>
  <c r="AZ92" i="46" s="1"/>
  <c r="DN92" i="46"/>
  <c r="AY92" i="46" s="1"/>
  <c r="DM92" i="46"/>
  <c r="DL92" i="46"/>
  <c r="DK92" i="46"/>
  <c r="AV92" i="46" s="1"/>
  <c r="DJ92" i="46"/>
  <c r="DI92" i="46"/>
  <c r="DH92" i="46"/>
  <c r="AS92" i="46" s="1"/>
  <c r="DG92" i="46"/>
  <c r="AR92" i="46" s="1"/>
  <c r="DF92" i="46"/>
  <c r="AQ92" i="46" s="1"/>
  <c r="DE92" i="46"/>
  <c r="AP92" i="46" s="1"/>
  <c r="DD92" i="46"/>
  <c r="AO92" i="46" s="1"/>
  <c r="DC92" i="46"/>
  <c r="DB92" i="46"/>
  <c r="AM92" i="46" s="1"/>
  <c r="DA92" i="46"/>
  <c r="CZ92" i="46"/>
  <c r="AK92" i="46" s="1"/>
  <c r="CY92" i="46"/>
  <c r="AJ92" i="46" s="1"/>
  <c r="CX92" i="46"/>
  <c r="AI92" i="46" s="1"/>
  <c r="CW92" i="46"/>
  <c r="AH92" i="46" s="1"/>
  <c r="CV92" i="46"/>
  <c r="CU92" i="46"/>
  <c r="CT92" i="46"/>
  <c r="CS92" i="46"/>
  <c r="CR92" i="46"/>
  <c r="AC92" i="46" s="1"/>
  <c r="CQ92" i="46"/>
  <c r="AB92" i="46" s="1"/>
  <c r="CP92" i="46"/>
  <c r="AA92" i="46" s="1"/>
  <c r="CO92" i="46"/>
  <c r="Z92" i="46" s="1"/>
  <c r="CN92" i="46"/>
  <c r="Y92" i="46" s="1"/>
  <c r="CM92" i="46"/>
  <c r="X92" i="46" s="1"/>
  <c r="CL92" i="46"/>
  <c r="CK92" i="46"/>
  <c r="CJ92" i="46"/>
  <c r="CI92" i="46"/>
  <c r="T92" i="46" s="1"/>
  <c r="CH92" i="46"/>
  <c r="S92" i="46" s="1"/>
  <c r="CG92" i="46"/>
  <c r="CF92" i="46"/>
  <c r="Q92" i="46" s="1"/>
  <c r="CE92" i="46"/>
  <c r="P92" i="46" s="1"/>
  <c r="CD92" i="46"/>
  <c r="CC92" i="46"/>
  <c r="CB92" i="46"/>
  <c r="M92" i="46" s="1"/>
  <c r="CA92" i="46"/>
  <c r="L92" i="46" s="1"/>
  <c r="BZ92" i="46"/>
  <c r="K92" i="46" s="1"/>
  <c r="BY92" i="46"/>
  <c r="BX92" i="46"/>
  <c r="BW92" i="46"/>
  <c r="BV92" i="46"/>
  <c r="BU92" i="46"/>
  <c r="BT92" i="46"/>
  <c r="E92" i="46" s="1"/>
  <c r="BS92" i="46"/>
  <c r="D92" i="46" s="1"/>
  <c r="B92" i="46"/>
  <c r="B92" i="44" s="1"/>
  <c r="A92" i="46"/>
  <c r="A90" i="27" s="1"/>
  <c r="EF91" i="46"/>
  <c r="BQ91" i="46" s="1"/>
  <c r="EE91" i="46"/>
  <c r="BP91" i="46" s="1"/>
  <c r="ED91" i="46"/>
  <c r="BO91" i="44" s="1"/>
  <c r="EC91" i="46"/>
  <c r="EB91" i="46"/>
  <c r="EA91" i="46"/>
  <c r="BL91" i="46" s="1"/>
  <c r="DZ91" i="46"/>
  <c r="BK91" i="46" s="1"/>
  <c r="DY91" i="46"/>
  <c r="DX91" i="46"/>
  <c r="BI91" i="46" s="1"/>
  <c r="DW91" i="46"/>
  <c r="DV91" i="46"/>
  <c r="DU91" i="46"/>
  <c r="DT91" i="46"/>
  <c r="BE91" i="46" s="1"/>
  <c r="DS91" i="46"/>
  <c r="BD91" i="46" s="1"/>
  <c r="DR91" i="46"/>
  <c r="DQ91" i="46"/>
  <c r="DP91" i="46"/>
  <c r="DO91" i="46"/>
  <c r="AZ91" i="46" s="1"/>
  <c r="DN91" i="46"/>
  <c r="DM91" i="46"/>
  <c r="DL91" i="46"/>
  <c r="AW91" i="46" s="1"/>
  <c r="DK91" i="46"/>
  <c r="DJ91" i="46"/>
  <c r="AU91" i="46" s="1"/>
  <c r="DI91" i="46"/>
  <c r="AT91" i="46" s="1"/>
  <c r="DH91" i="46"/>
  <c r="AS91" i="46" s="1"/>
  <c r="DG91" i="46"/>
  <c r="AR91" i="46" s="1"/>
  <c r="DF91" i="46"/>
  <c r="DE91" i="46"/>
  <c r="DD91" i="46"/>
  <c r="DC91" i="46"/>
  <c r="AN91" i="46" s="1"/>
  <c r="DB91" i="46"/>
  <c r="AM91" i="46" s="1"/>
  <c r="DA91" i="46"/>
  <c r="AL91" i="46" s="1"/>
  <c r="CZ91" i="46"/>
  <c r="AK91" i="46" s="1"/>
  <c r="CY91" i="46"/>
  <c r="CX91" i="46"/>
  <c r="AI91" i="46" s="1"/>
  <c r="CW91" i="46"/>
  <c r="CV91" i="46"/>
  <c r="AG91" i="46" s="1"/>
  <c r="CU91" i="46"/>
  <c r="AF91" i="46" s="1"/>
  <c r="CT91" i="46"/>
  <c r="CS91" i="46"/>
  <c r="AD91" i="46" s="1"/>
  <c r="CR91" i="46"/>
  <c r="AC91" i="46" s="1"/>
  <c r="CQ91" i="46"/>
  <c r="AB91" i="46" s="1"/>
  <c r="CP91" i="46"/>
  <c r="AA91" i="46" s="1"/>
  <c r="CO91" i="46"/>
  <c r="CN91" i="46"/>
  <c r="Y91" i="46" s="1"/>
  <c r="CM91" i="46"/>
  <c r="X91" i="46" s="1"/>
  <c r="CL91" i="46"/>
  <c r="CK91" i="46"/>
  <c r="CJ91" i="46"/>
  <c r="CI91" i="46"/>
  <c r="T91" i="46" s="1"/>
  <c r="CH91" i="46"/>
  <c r="S91" i="46" s="1"/>
  <c r="CG91" i="46"/>
  <c r="CF91" i="46"/>
  <c r="CE91" i="46"/>
  <c r="CD91" i="46"/>
  <c r="O91" i="46" s="1"/>
  <c r="CC91" i="46"/>
  <c r="N91" i="46" s="1"/>
  <c r="CB91" i="46"/>
  <c r="M91" i="46" s="1"/>
  <c r="CA91" i="46"/>
  <c r="L91" i="46" s="1"/>
  <c r="BZ91" i="46"/>
  <c r="BY91" i="46"/>
  <c r="BX91" i="46"/>
  <c r="I91" i="46" s="1"/>
  <c r="BW91" i="46"/>
  <c r="H91" i="46" s="1"/>
  <c r="BV91" i="46"/>
  <c r="BU91" i="46"/>
  <c r="BT91" i="46"/>
  <c r="E91" i="46" s="1"/>
  <c r="BS91" i="46"/>
  <c r="D91" i="46" s="1"/>
  <c r="BO91" i="46"/>
  <c r="B91" i="46"/>
  <c r="B91" i="44" s="1"/>
  <c r="A91" i="46"/>
  <c r="A89" i="27" s="1"/>
  <c r="EF90" i="46"/>
  <c r="BQ90" i="46" s="1"/>
  <c r="EE90" i="46"/>
  <c r="ED90" i="46"/>
  <c r="BO90" i="46" s="1"/>
  <c r="EC90" i="46"/>
  <c r="EB90" i="46"/>
  <c r="BM90" i="46" s="1"/>
  <c r="EA90" i="46"/>
  <c r="DZ90" i="46"/>
  <c r="DY90" i="46"/>
  <c r="BJ90" i="46" s="1"/>
  <c r="DX90" i="46"/>
  <c r="BI90" i="46" s="1"/>
  <c r="DW90" i="46"/>
  <c r="DV90" i="46"/>
  <c r="BG90" i="46" s="1"/>
  <c r="DU90" i="46"/>
  <c r="DT90" i="46"/>
  <c r="DS90" i="46"/>
  <c r="BD90" i="46" s="1"/>
  <c r="DR90" i="46"/>
  <c r="DQ90" i="46"/>
  <c r="BB90" i="46" s="1"/>
  <c r="DP90" i="46"/>
  <c r="BA90" i="46" s="1"/>
  <c r="DO90" i="46"/>
  <c r="DN90" i="46"/>
  <c r="DM90" i="46"/>
  <c r="AX90" i="46" s="1"/>
  <c r="DL90" i="46"/>
  <c r="AW90" i="46" s="1"/>
  <c r="DK90" i="46"/>
  <c r="DJ90" i="46"/>
  <c r="DI90" i="46"/>
  <c r="AT90" i="46" s="1"/>
  <c r="DH90" i="46"/>
  <c r="AS90" i="46" s="1"/>
  <c r="DG90" i="46"/>
  <c r="DF90" i="46"/>
  <c r="AQ90" i="46" s="1"/>
  <c r="DE90" i="46"/>
  <c r="AP90" i="46" s="1"/>
  <c r="DD90" i="46"/>
  <c r="AO90" i="46" s="1"/>
  <c r="DC90" i="46"/>
  <c r="AN90" i="46" s="1"/>
  <c r="DB90" i="46"/>
  <c r="DA90" i="46"/>
  <c r="AL90" i="46" s="1"/>
  <c r="CZ90" i="46"/>
  <c r="AK90" i="46" s="1"/>
  <c r="CY90" i="46"/>
  <c r="AJ90" i="46" s="1"/>
  <c r="CX90" i="46"/>
  <c r="AI90" i="46" s="1"/>
  <c r="CW90" i="46"/>
  <c r="CV90" i="46"/>
  <c r="AG90" i="46" s="1"/>
  <c r="CU90" i="46"/>
  <c r="CT90" i="46"/>
  <c r="CS90" i="46"/>
  <c r="AD90" i="46" s="1"/>
  <c r="CR90" i="46"/>
  <c r="AC90" i="46" s="1"/>
  <c r="CQ90" i="46"/>
  <c r="AB90" i="46" s="1"/>
  <c r="CP90" i="46"/>
  <c r="AA90" i="46" s="1"/>
  <c r="CO90" i="46"/>
  <c r="CN90" i="46"/>
  <c r="Y90" i="46" s="1"/>
  <c r="CM90" i="46"/>
  <c r="X90" i="46" s="1"/>
  <c r="CL90" i="46"/>
  <c r="CK90" i="46"/>
  <c r="V90" i="46" s="1"/>
  <c r="CJ90" i="46"/>
  <c r="U90" i="46" s="1"/>
  <c r="CI90" i="46"/>
  <c r="CH90" i="46"/>
  <c r="CG90" i="46"/>
  <c r="R90" i="46" s="1"/>
  <c r="CF90" i="46"/>
  <c r="CE90" i="46"/>
  <c r="CD90" i="46"/>
  <c r="CC90" i="46"/>
  <c r="CB90" i="46"/>
  <c r="M90" i="46" s="1"/>
  <c r="CA90" i="46"/>
  <c r="L90" i="46" s="1"/>
  <c r="BZ90" i="46"/>
  <c r="K90" i="46" s="1"/>
  <c r="BY90" i="46"/>
  <c r="BX90" i="46"/>
  <c r="I90" i="46" s="1"/>
  <c r="BW90" i="46"/>
  <c r="H90" i="46" s="1"/>
  <c r="BV90" i="46"/>
  <c r="BU90" i="46"/>
  <c r="F90" i="46" s="1"/>
  <c r="BT90" i="46"/>
  <c r="E90" i="46" s="1"/>
  <c r="BS90" i="46"/>
  <c r="D90" i="46" s="1"/>
  <c r="B90" i="46"/>
  <c r="B90" i="44" s="1"/>
  <c r="A90" i="46"/>
  <c r="C90" i="46" s="1"/>
  <c r="C90" i="44" s="1"/>
  <c r="EF89" i="46"/>
  <c r="BQ89" i="46" s="1"/>
  <c r="EE89" i="46"/>
  <c r="ED89" i="46"/>
  <c r="EC89" i="46"/>
  <c r="EB89" i="46"/>
  <c r="BM89" i="46" s="1"/>
  <c r="EA89" i="46"/>
  <c r="DZ89" i="46"/>
  <c r="BK89" i="46" s="1"/>
  <c r="DY89" i="46"/>
  <c r="BJ89" i="46" s="1"/>
  <c r="DX89" i="46"/>
  <c r="BI89" i="46" s="1"/>
  <c r="DW89" i="46"/>
  <c r="BH89" i="46" s="1"/>
  <c r="DV89" i="46"/>
  <c r="DU89" i="46"/>
  <c r="DT89" i="46"/>
  <c r="BE89" i="46" s="1"/>
  <c r="DS89" i="46"/>
  <c r="DR89" i="46"/>
  <c r="BC89" i="46" s="1"/>
  <c r="DQ89" i="46"/>
  <c r="BB89" i="46" s="1"/>
  <c r="DP89" i="46"/>
  <c r="BA89" i="46" s="1"/>
  <c r="DO89" i="46"/>
  <c r="DN89" i="46"/>
  <c r="DM89" i="46"/>
  <c r="AX89" i="46" s="1"/>
  <c r="DL89" i="46"/>
  <c r="AW89" i="46" s="1"/>
  <c r="DK89" i="46"/>
  <c r="DJ89" i="46"/>
  <c r="DI89" i="46"/>
  <c r="AT89" i="46" s="1"/>
  <c r="DH89" i="46"/>
  <c r="DG89" i="46"/>
  <c r="DF89" i="46"/>
  <c r="DE89" i="46"/>
  <c r="DD89" i="46"/>
  <c r="AO89" i="46" s="1"/>
  <c r="DC89" i="46"/>
  <c r="DB89" i="46"/>
  <c r="AM89" i="46" s="1"/>
  <c r="DA89" i="46"/>
  <c r="CZ89" i="46"/>
  <c r="CY89" i="46"/>
  <c r="CX89" i="46"/>
  <c r="CW89" i="46"/>
  <c r="CV89" i="46"/>
  <c r="AG89" i="46" s="1"/>
  <c r="CU89" i="46"/>
  <c r="AF89" i="46" s="1"/>
  <c r="CT89" i="46"/>
  <c r="CS89" i="46"/>
  <c r="CR89" i="46"/>
  <c r="CQ89" i="46"/>
  <c r="AB89" i="46" s="1"/>
  <c r="CP89" i="46"/>
  <c r="CO89" i="46"/>
  <c r="Z89" i="46" s="1"/>
  <c r="CN89" i="46"/>
  <c r="Y89" i="46" s="1"/>
  <c r="CM89" i="46"/>
  <c r="X89" i="46" s="1"/>
  <c r="CL89" i="46"/>
  <c r="W89" i="46" s="1"/>
  <c r="CK89" i="46"/>
  <c r="CJ89" i="46"/>
  <c r="U89" i="46" s="1"/>
  <c r="CI89" i="46"/>
  <c r="T89" i="46" s="1"/>
  <c r="CH89" i="46"/>
  <c r="CG89" i="46"/>
  <c r="R89" i="46" s="1"/>
  <c r="CF89" i="46"/>
  <c r="Q89" i="46" s="1"/>
  <c r="CE89" i="46"/>
  <c r="P89" i="46" s="1"/>
  <c r="CD89" i="46"/>
  <c r="CC89" i="46"/>
  <c r="N89" i="46" s="1"/>
  <c r="CB89" i="46"/>
  <c r="M89" i="46" s="1"/>
  <c r="CA89" i="46"/>
  <c r="BZ89" i="46"/>
  <c r="BY89" i="46"/>
  <c r="J89" i="46" s="1"/>
  <c r="BX89" i="46"/>
  <c r="I89" i="46" s="1"/>
  <c r="BW89" i="46"/>
  <c r="BV89" i="46"/>
  <c r="G89" i="46" s="1"/>
  <c r="BU89" i="46"/>
  <c r="F89" i="46" s="1"/>
  <c r="BT89" i="46"/>
  <c r="E89" i="46" s="1"/>
  <c r="BS89" i="46"/>
  <c r="B89" i="46"/>
  <c r="B89" i="44" s="1"/>
  <c r="A89" i="46"/>
  <c r="EF88" i="46"/>
  <c r="BQ88" i="46" s="1"/>
  <c r="EE88" i="46"/>
  <c r="ED88" i="46"/>
  <c r="EC88" i="46"/>
  <c r="EB88" i="46"/>
  <c r="BM88" i="46" s="1"/>
  <c r="EA88" i="46"/>
  <c r="BL88" i="46" s="1"/>
  <c r="DZ88" i="46"/>
  <c r="DY88" i="46"/>
  <c r="BJ88" i="46" s="1"/>
  <c r="DX88" i="46"/>
  <c r="BI88" i="46" s="1"/>
  <c r="DW88" i="46"/>
  <c r="DV88" i="46"/>
  <c r="BG88" i="46" s="1"/>
  <c r="DU88" i="46"/>
  <c r="DT88" i="46"/>
  <c r="BE88" i="46" s="1"/>
  <c r="DS88" i="46"/>
  <c r="DR88" i="46"/>
  <c r="DQ88" i="46"/>
  <c r="DP88" i="46"/>
  <c r="BA88" i="46" s="1"/>
  <c r="DO88" i="46"/>
  <c r="DN88" i="46"/>
  <c r="AY88" i="46" s="1"/>
  <c r="DM88" i="46"/>
  <c r="DL88" i="46"/>
  <c r="DK88" i="46"/>
  <c r="AV88" i="46" s="1"/>
  <c r="DJ88" i="46"/>
  <c r="DI88" i="46"/>
  <c r="DH88" i="46"/>
  <c r="AS88" i="46" s="1"/>
  <c r="DG88" i="46"/>
  <c r="DF88" i="46"/>
  <c r="AQ88" i="46" s="1"/>
  <c r="DE88" i="46"/>
  <c r="AP88" i="46" s="1"/>
  <c r="DD88" i="46"/>
  <c r="AO88" i="46" s="1"/>
  <c r="DC88" i="46"/>
  <c r="DB88" i="46"/>
  <c r="DA88" i="46"/>
  <c r="AL88" i="46" s="1"/>
  <c r="CZ88" i="46"/>
  <c r="CY88" i="46"/>
  <c r="CX88" i="46"/>
  <c r="AI88" i="46" s="1"/>
  <c r="CW88" i="46"/>
  <c r="AH88" i="46" s="1"/>
  <c r="CV88" i="46"/>
  <c r="AG88" i="46" s="1"/>
  <c r="CU88" i="46"/>
  <c r="AF88" i="46" s="1"/>
  <c r="CT88" i="46"/>
  <c r="CS88" i="46"/>
  <c r="CR88" i="46"/>
  <c r="AC88" i="46" s="1"/>
  <c r="CQ88" i="46"/>
  <c r="CP88" i="46"/>
  <c r="CO88" i="46"/>
  <c r="Z88" i="46" s="1"/>
  <c r="CN88" i="46"/>
  <c r="Y88" i="46" s="1"/>
  <c r="CM88" i="46"/>
  <c r="X88" i="46" s="1"/>
  <c r="CL88" i="46"/>
  <c r="CK88" i="46"/>
  <c r="CJ88" i="46"/>
  <c r="U88" i="46" s="1"/>
  <c r="CI88" i="46"/>
  <c r="CH88" i="46"/>
  <c r="CG88" i="46"/>
  <c r="CF88" i="46"/>
  <c r="Q88" i="46" s="1"/>
  <c r="CE88" i="46"/>
  <c r="CD88" i="46"/>
  <c r="CC88" i="46"/>
  <c r="CB88" i="46"/>
  <c r="M88" i="46" s="1"/>
  <c r="CA88" i="46"/>
  <c r="L88" i="46" s="1"/>
  <c r="BZ88" i="46"/>
  <c r="K88" i="46" s="1"/>
  <c r="BY88" i="46"/>
  <c r="J88" i="46" s="1"/>
  <c r="BX88" i="46"/>
  <c r="I88" i="46" s="1"/>
  <c r="BW88" i="46"/>
  <c r="BV88" i="46"/>
  <c r="BU88" i="46"/>
  <c r="F88" i="46" s="1"/>
  <c r="BT88" i="46"/>
  <c r="E88" i="46" s="1"/>
  <c r="BS88" i="46"/>
  <c r="B88" i="46"/>
  <c r="B88" i="44" s="1"/>
  <c r="A88" i="46"/>
  <c r="A86" i="29" s="1"/>
  <c r="EF87" i="46"/>
  <c r="EE87" i="46"/>
  <c r="BP87" i="46" s="1"/>
  <c r="ED87" i="46"/>
  <c r="EC87" i="46"/>
  <c r="BN87" i="46" s="1"/>
  <c r="EB87" i="46"/>
  <c r="BM87" i="46" s="1"/>
  <c r="EA87" i="46"/>
  <c r="BL87" i="46" s="1"/>
  <c r="DZ87" i="46"/>
  <c r="DY87" i="46"/>
  <c r="BJ87" i="46" s="1"/>
  <c r="DX87" i="46"/>
  <c r="BI87" i="46" s="1"/>
  <c r="DW87" i="46"/>
  <c r="BH87" i="46" s="1"/>
  <c r="DV87" i="46"/>
  <c r="DU87" i="46"/>
  <c r="DT87" i="46"/>
  <c r="DS87" i="46"/>
  <c r="DR87" i="46"/>
  <c r="BC87" i="46" s="1"/>
  <c r="DQ87" i="46"/>
  <c r="BB87" i="46" s="1"/>
  <c r="DP87" i="46"/>
  <c r="DO87" i="46"/>
  <c r="DN87" i="46"/>
  <c r="DM87" i="46"/>
  <c r="AX87" i="46" s="1"/>
  <c r="DL87" i="46"/>
  <c r="AW87" i="46" s="1"/>
  <c r="DK87" i="46"/>
  <c r="DJ87" i="46"/>
  <c r="AU87" i="46" s="1"/>
  <c r="DI87" i="46"/>
  <c r="AT87" i="46" s="1"/>
  <c r="DH87" i="46"/>
  <c r="AS87" i="46" s="1"/>
  <c r="DG87" i="46"/>
  <c r="AR87" i="46" s="1"/>
  <c r="DF87" i="46"/>
  <c r="DE87" i="46"/>
  <c r="DD87" i="46"/>
  <c r="AO87" i="46" s="1"/>
  <c r="DC87" i="46"/>
  <c r="DB87" i="46"/>
  <c r="DA87" i="46"/>
  <c r="CZ87" i="46"/>
  <c r="CY87" i="46"/>
  <c r="AJ87" i="46" s="1"/>
  <c r="CX87" i="46"/>
  <c r="CW87" i="46"/>
  <c r="AH87" i="46" s="1"/>
  <c r="CV87" i="46"/>
  <c r="AG87" i="46" s="1"/>
  <c r="CU87" i="46"/>
  <c r="AF87" i="46" s="1"/>
  <c r="CT87" i="46"/>
  <c r="AE87" i="46" s="1"/>
  <c r="CS87" i="46"/>
  <c r="CR87" i="46"/>
  <c r="AC87" i="46" s="1"/>
  <c r="CQ87" i="46"/>
  <c r="AB87" i="46" s="1"/>
  <c r="CP87" i="46"/>
  <c r="CO87" i="46"/>
  <c r="Z87" i="46" s="1"/>
  <c r="CN87" i="46"/>
  <c r="Y87" i="46" s="1"/>
  <c r="CM87" i="46"/>
  <c r="CL87" i="46"/>
  <c r="W87" i="46" s="1"/>
  <c r="CK87" i="46"/>
  <c r="CJ87" i="46"/>
  <c r="U87" i="46" s="1"/>
  <c r="CI87" i="46"/>
  <c r="T87" i="46" s="1"/>
  <c r="CH87" i="46"/>
  <c r="CG87" i="46"/>
  <c r="R87" i="46" s="1"/>
  <c r="CF87" i="46"/>
  <c r="Q87" i="46" s="1"/>
  <c r="CE87" i="46"/>
  <c r="CD87" i="46"/>
  <c r="O87" i="46" s="1"/>
  <c r="CC87" i="46"/>
  <c r="N87" i="46" s="1"/>
  <c r="CB87" i="46"/>
  <c r="M87" i="46" s="1"/>
  <c r="CA87" i="46"/>
  <c r="L87" i="46" s="1"/>
  <c r="BZ87" i="46"/>
  <c r="BY87" i="46"/>
  <c r="J87" i="46" s="1"/>
  <c r="BX87" i="46"/>
  <c r="I87" i="46" s="1"/>
  <c r="BW87" i="46"/>
  <c r="H87" i="46" s="1"/>
  <c r="BV87" i="46"/>
  <c r="G87" i="46" s="1"/>
  <c r="BU87" i="46"/>
  <c r="F87" i="46" s="1"/>
  <c r="BT87" i="46"/>
  <c r="BS87" i="46"/>
  <c r="D87" i="46" s="1"/>
  <c r="B87" i="46"/>
  <c r="B87" i="44" s="1"/>
  <c r="A87" i="46"/>
  <c r="A85" i="27" s="1"/>
  <c r="EF86" i="46"/>
  <c r="BQ86" i="46" s="1"/>
  <c r="EE86" i="46"/>
  <c r="ED86" i="46"/>
  <c r="EC86" i="46"/>
  <c r="BN86" i="46" s="1"/>
  <c r="EB86" i="46"/>
  <c r="BM86" i="46" s="1"/>
  <c r="EA86" i="46"/>
  <c r="BL86" i="46" s="1"/>
  <c r="DZ86" i="46"/>
  <c r="DY86" i="46"/>
  <c r="BJ86" i="46" s="1"/>
  <c r="DX86" i="46"/>
  <c r="BI86" i="46" s="1"/>
  <c r="DW86" i="46"/>
  <c r="DV86" i="46"/>
  <c r="BG86" i="46" s="1"/>
  <c r="DU86" i="46"/>
  <c r="BF86" i="46" s="1"/>
  <c r="DT86" i="46"/>
  <c r="DS86" i="46"/>
  <c r="BD86" i="46" s="1"/>
  <c r="DR86" i="46"/>
  <c r="DQ86" i="46"/>
  <c r="BB86" i="46" s="1"/>
  <c r="DP86" i="46"/>
  <c r="BA86" i="46" s="1"/>
  <c r="DO86" i="46"/>
  <c r="DN86" i="46"/>
  <c r="AY86" i="46" s="1"/>
  <c r="DM86" i="46"/>
  <c r="AX86" i="46" s="1"/>
  <c r="DL86" i="46"/>
  <c r="AW86" i="46" s="1"/>
  <c r="DK86" i="46"/>
  <c r="AV86" i="46" s="1"/>
  <c r="DJ86" i="46"/>
  <c r="DI86" i="46"/>
  <c r="AT86" i="46" s="1"/>
  <c r="DH86" i="46"/>
  <c r="AS86" i="46" s="1"/>
  <c r="DG86" i="46"/>
  <c r="DF86" i="46"/>
  <c r="AQ86" i="46" s="1"/>
  <c r="DE86" i="46"/>
  <c r="DD86" i="46"/>
  <c r="AO86" i="46" s="1"/>
  <c r="DC86" i="46"/>
  <c r="AN86" i="46" s="1"/>
  <c r="DB86" i="46"/>
  <c r="DA86" i="46"/>
  <c r="AL86" i="46" s="1"/>
  <c r="CZ86" i="46"/>
  <c r="CY86" i="46"/>
  <c r="CX86" i="46"/>
  <c r="AI86" i="46" s="1"/>
  <c r="CW86" i="46"/>
  <c r="CV86" i="46"/>
  <c r="AG86" i="46" s="1"/>
  <c r="CU86" i="46"/>
  <c r="AF86" i="46" s="1"/>
  <c r="CT86" i="46"/>
  <c r="CS86" i="46"/>
  <c r="CR86" i="46"/>
  <c r="AC86" i="46" s="1"/>
  <c r="CQ86" i="46"/>
  <c r="CP86" i="46"/>
  <c r="AA86" i="46" s="1"/>
  <c r="CO86" i="46"/>
  <c r="Z86" i="46" s="1"/>
  <c r="CN86" i="46"/>
  <c r="CM86" i="46"/>
  <c r="X86" i="46" s="1"/>
  <c r="CL86" i="46"/>
  <c r="CK86" i="46"/>
  <c r="CJ86" i="46"/>
  <c r="U86" i="46" s="1"/>
  <c r="CI86" i="46"/>
  <c r="CH86" i="46"/>
  <c r="S86" i="46" s="1"/>
  <c r="CG86" i="46"/>
  <c r="R86" i="46" s="1"/>
  <c r="CF86" i="46"/>
  <c r="CE86" i="46"/>
  <c r="P86" i="46" s="1"/>
  <c r="CD86" i="46"/>
  <c r="CC86" i="46"/>
  <c r="N86" i="46" s="1"/>
  <c r="CB86" i="46"/>
  <c r="M86" i="46" s="1"/>
  <c r="CA86" i="46"/>
  <c r="BZ86" i="46"/>
  <c r="K86" i="46" s="1"/>
  <c r="BY86" i="46"/>
  <c r="BX86" i="46"/>
  <c r="BW86" i="46"/>
  <c r="H86" i="46" s="1"/>
  <c r="BV86" i="46"/>
  <c r="BU86" i="46"/>
  <c r="F86" i="46" s="1"/>
  <c r="BT86" i="46"/>
  <c r="E86" i="46" s="1"/>
  <c r="BS86" i="46"/>
  <c r="D86" i="46" s="1"/>
  <c r="B86" i="46"/>
  <c r="B86" i="44" s="1"/>
  <c r="A86" i="46"/>
  <c r="A84" i="27" s="1"/>
  <c r="EF85" i="46"/>
  <c r="BQ85" i="46" s="1"/>
  <c r="EE85" i="46"/>
  <c r="BP85" i="46" s="1"/>
  <c r="ED85" i="46"/>
  <c r="EC85" i="46"/>
  <c r="EB85" i="46"/>
  <c r="EA85" i="46"/>
  <c r="DZ85" i="46"/>
  <c r="BK85" i="46" s="1"/>
  <c r="DY85" i="46"/>
  <c r="DX85" i="46"/>
  <c r="BI85" i="46" s="1"/>
  <c r="DW85" i="46"/>
  <c r="BH85" i="46" s="1"/>
  <c r="DV85" i="46"/>
  <c r="DU85" i="46"/>
  <c r="DT85" i="46"/>
  <c r="BE85" i="46" s="1"/>
  <c r="DS85" i="46"/>
  <c r="DR85" i="46"/>
  <c r="BC85" i="46" s="1"/>
  <c r="DQ85" i="46"/>
  <c r="DP85" i="46"/>
  <c r="DO85" i="46"/>
  <c r="DN85" i="46"/>
  <c r="DM85" i="46"/>
  <c r="AX85" i="46" s="1"/>
  <c r="DL85" i="46"/>
  <c r="AW85" i="46" s="1"/>
  <c r="DK85" i="46"/>
  <c r="AV85" i="46" s="1"/>
  <c r="DJ85" i="46"/>
  <c r="AU85" i="46" s="1"/>
  <c r="DI85" i="46"/>
  <c r="AT85" i="46" s="1"/>
  <c r="DH85" i="46"/>
  <c r="AS85" i="46" s="1"/>
  <c r="DG85" i="46"/>
  <c r="AR85" i="46" s="1"/>
  <c r="DF85" i="46"/>
  <c r="DE85" i="46"/>
  <c r="AP85" i="46" s="1"/>
  <c r="DD85" i="46"/>
  <c r="AO85" i="46" s="1"/>
  <c r="DC85" i="46"/>
  <c r="DB85" i="46"/>
  <c r="DA85" i="46"/>
  <c r="CZ85" i="46"/>
  <c r="CY85" i="46"/>
  <c r="CX85" i="46"/>
  <c r="CW85" i="46"/>
  <c r="CV85" i="46"/>
  <c r="AG85" i="46" s="1"/>
  <c r="CU85" i="46"/>
  <c r="CT85" i="46"/>
  <c r="AE85" i="46" s="1"/>
  <c r="CS85" i="46"/>
  <c r="AD85" i="46" s="1"/>
  <c r="CR85" i="46"/>
  <c r="AC85" i="46" s="1"/>
  <c r="CQ85" i="46"/>
  <c r="CP85" i="46"/>
  <c r="CO85" i="46"/>
  <c r="Z85" i="46" s="1"/>
  <c r="CN85" i="46"/>
  <c r="Y85" i="46" s="1"/>
  <c r="CM85" i="46"/>
  <c r="CL85" i="46"/>
  <c r="W85" i="46" s="1"/>
  <c r="CK85" i="46"/>
  <c r="CJ85" i="46"/>
  <c r="U85" i="46" s="1"/>
  <c r="CI85" i="46"/>
  <c r="T85" i="46" s="1"/>
  <c r="CH85" i="46"/>
  <c r="CG85" i="46"/>
  <c r="CF85" i="46"/>
  <c r="Q85" i="46" s="1"/>
  <c r="CE85" i="46"/>
  <c r="CD85" i="46"/>
  <c r="O85" i="46" s="1"/>
  <c r="CC85" i="46"/>
  <c r="CB85" i="46"/>
  <c r="M85" i="46" s="1"/>
  <c r="CA85" i="46"/>
  <c r="L85" i="46" s="1"/>
  <c r="BZ85" i="46"/>
  <c r="BY85" i="46"/>
  <c r="J85" i="46" s="1"/>
  <c r="BX85" i="46"/>
  <c r="BW85" i="46"/>
  <c r="BV85" i="46"/>
  <c r="G85" i="46" s="1"/>
  <c r="BU85" i="46"/>
  <c r="F85" i="46" s="1"/>
  <c r="BT85" i="46"/>
  <c r="BS85" i="46"/>
  <c r="B85" i="46"/>
  <c r="B85" i="44" s="1"/>
  <c r="A85" i="46"/>
  <c r="C85" i="46" s="1"/>
  <c r="C85" i="44" s="1"/>
  <c r="EF84" i="46"/>
  <c r="BQ84" i="46" s="1"/>
  <c r="EE84" i="46"/>
  <c r="BP84" i="46" s="1"/>
  <c r="ED84" i="46"/>
  <c r="BO84" i="46" s="1"/>
  <c r="EC84" i="46"/>
  <c r="BN84" i="46" s="1"/>
  <c r="EB84" i="46"/>
  <c r="BM84" i="46" s="1"/>
  <c r="EA84" i="46"/>
  <c r="BL84" i="46" s="1"/>
  <c r="DZ84" i="46"/>
  <c r="DY84" i="46"/>
  <c r="BJ84" i="46" s="1"/>
  <c r="DX84" i="46"/>
  <c r="BI84" i="46" s="1"/>
  <c r="DW84" i="46"/>
  <c r="DV84" i="46"/>
  <c r="BG84" i="46" s="1"/>
  <c r="DU84" i="46"/>
  <c r="DT84" i="46"/>
  <c r="DS84" i="46"/>
  <c r="DR84" i="46"/>
  <c r="DQ84" i="46"/>
  <c r="BB84" i="46" s="1"/>
  <c r="DP84" i="46"/>
  <c r="DO84" i="46"/>
  <c r="AZ84" i="46" s="1"/>
  <c r="DN84" i="46"/>
  <c r="AY84" i="46" s="1"/>
  <c r="DM84" i="46"/>
  <c r="DL84" i="46"/>
  <c r="DK84" i="46"/>
  <c r="AV84" i="46" s="1"/>
  <c r="DJ84" i="46"/>
  <c r="DI84" i="46"/>
  <c r="DH84" i="46"/>
  <c r="AS84" i="46" s="1"/>
  <c r="DG84" i="46"/>
  <c r="DF84" i="46"/>
  <c r="AQ84" i="46" s="1"/>
  <c r="DE84" i="46"/>
  <c r="AP84" i="46" s="1"/>
  <c r="DD84" i="46"/>
  <c r="AO84" i="46" s="1"/>
  <c r="DC84" i="46"/>
  <c r="DB84" i="46"/>
  <c r="DA84" i="46"/>
  <c r="AL84" i="46" s="1"/>
  <c r="CZ84" i="46"/>
  <c r="CY84" i="46"/>
  <c r="AJ84" i="46" s="1"/>
  <c r="CX84" i="46"/>
  <c r="CW84" i="46"/>
  <c r="AH84" i="46" s="1"/>
  <c r="CV84" i="46"/>
  <c r="AG84" i="46" s="1"/>
  <c r="CU84" i="46"/>
  <c r="AF84" i="46" s="1"/>
  <c r="CT84" i="46"/>
  <c r="CS84" i="46"/>
  <c r="AD84" i="46" s="1"/>
  <c r="CR84" i="46"/>
  <c r="CQ84" i="46"/>
  <c r="AB84" i="46" s="1"/>
  <c r="CP84" i="46"/>
  <c r="CO84" i="46"/>
  <c r="Z84" i="46" s="1"/>
  <c r="CN84" i="46"/>
  <c r="CM84" i="46"/>
  <c r="CL84" i="46"/>
  <c r="CK84" i="46"/>
  <c r="V84" i="46" s="1"/>
  <c r="CJ84" i="46"/>
  <c r="CI84" i="46"/>
  <c r="CH84" i="46"/>
  <c r="S84" i="46" s="1"/>
  <c r="CG84" i="46"/>
  <c r="CF84" i="46"/>
  <c r="Q84" i="46" s="1"/>
  <c r="CE84" i="46"/>
  <c r="CD84" i="46"/>
  <c r="CC84" i="46"/>
  <c r="CB84" i="46"/>
  <c r="M84" i="46" s="1"/>
  <c r="CA84" i="46"/>
  <c r="L84" i="46" s="1"/>
  <c r="BZ84" i="46"/>
  <c r="K84" i="46" s="1"/>
  <c r="BY84" i="46"/>
  <c r="BX84" i="46"/>
  <c r="BW84" i="46"/>
  <c r="BV84" i="46"/>
  <c r="BU84" i="46"/>
  <c r="BT84" i="46"/>
  <c r="E84" i="46" s="1"/>
  <c r="BS84" i="46"/>
  <c r="B84" i="46"/>
  <c r="B84" i="44" s="1"/>
  <c r="A84" i="46"/>
  <c r="A82" i="29" s="1"/>
  <c r="EF83" i="46"/>
  <c r="EE83" i="46"/>
  <c r="ED83" i="46"/>
  <c r="EC83" i="46"/>
  <c r="EB83" i="46"/>
  <c r="BM83" i="46" s="1"/>
  <c r="EA83" i="46"/>
  <c r="BL83" i="46" s="1"/>
  <c r="DZ83" i="46"/>
  <c r="BK83" i="46" s="1"/>
  <c r="DY83" i="46"/>
  <c r="BJ83" i="46" s="1"/>
  <c r="DX83" i="46"/>
  <c r="DW83" i="46"/>
  <c r="DV83" i="46"/>
  <c r="DU83" i="46"/>
  <c r="DT83" i="46"/>
  <c r="DS83" i="46"/>
  <c r="DR83" i="46"/>
  <c r="BC83" i="46" s="1"/>
  <c r="DQ83" i="46"/>
  <c r="DP83" i="46"/>
  <c r="BA83" i="46" s="1"/>
  <c r="DO83" i="46"/>
  <c r="DN83" i="46"/>
  <c r="DM83" i="46"/>
  <c r="DL83" i="46"/>
  <c r="AW83" i="46" s="1"/>
  <c r="DK83" i="46"/>
  <c r="AV83" i="46" s="1"/>
  <c r="DJ83" i="46"/>
  <c r="DI83" i="46"/>
  <c r="AT83" i="46" s="1"/>
  <c r="DH83" i="46"/>
  <c r="AS83" i="46" s="1"/>
  <c r="DG83" i="46"/>
  <c r="DF83" i="46"/>
  <c r="DE83" i="46"/>
  <c r="DD83" i="46"/>
  <c r="DC83" i="46"/>
  <c r="DB83" i="46"/>
  <c r="DA83" i="46"/>
  <c r="AL83" i="46" s="1"/>
  <c r="CZ83" i="46"/>
  <c r="AK83" i="46" s="1"/>
  <c r="CY83" i="46"/>
  <c r="CX83" i="46"/>
  <c r="CW83" i="46"/>
  <c r="AH83" i="46" s="1"/>
  <c r="CV83" i="46"/>
  <c r="AG83" i="46" s="1"/>
  <c r="CU83" i="46"/>
  <c r="AF83" i="46" s="1"/>
  <c r="CT83" i="46"/>
  <c r="AE83" i="46" s="1"/>
  <c r="CS83" i="46"/>
  <c r="CR83" i="46"/>
  <c r="AC83" i="46" s="1"/>
  <c r="CQ83" i="46"/>
  <c r="CP83" i="46"/>
  <c r="CO83" i="46"/>
  <c r="Z83" i="46" s="1"/>
  <c r="CN83" i="46"/>
  <c r="Y83" i="46" s="1"/>
  <c r="CM83" i="46"/>
  <c r="CL83" i="46"/>
  <c r="W83" i="46" s="1"/>
  <c r="CK83" i="46"/>
  <c r="V83" i="46" s="1"/>
  <c r="CJ83" i="46"/>
  <c r="U83" i="46" s="1"/>
  <c r="CI83" i="46"/>
  <c r="CH83" i="46"/>
  <c r="CG83" i="46"/>
  <c r="CF83" i="46"/>
  <c r="Q83" i="46" s="1"/>
  <c r="CE83" i="46"/>
  <c r="P83" i="46" s="1"/>
  <c r="CD83" i="46"/>
  <c r="O83" i="46" s="1"/>
  <c r="CC83" i="46"/>
  <c r="N83" i="46" s="1"/>
  <c r="CB83" i="46"/>
  <c r="M83" i="46" s="1"/>
  <c r="CA83" i="46"/>
  <c r="BZ83" i="46"/>
  <c r="BY83" i="46"/>
  <c r="BX83" i="46"/>
  <c r="I83" i="46" s="1"/>
  <c r="BW83" i="46"/>
  <c r="H83" i="46" s="1"/>
  <c r="BV83" i="46"/>
  <c r="G83" i="46" s="1"/>
  <c r="BU83" i="46"/>
  <c r="F83" i="46" s="1"/>
  <c r="BT83" i="46"/>
  <c r="BS83" i="46"/>
  <c r="B83" i="46"/>
  <c r="B83" i="44" s="1"/>
  <c r="A83" i="46"/>
  <c r="A81" i="27" s="1"/>
  <c r="EF82" i="46"/>
  <c r="BQ82" i="46" s="1"/>
  <c r="EE82" i="46"/>
  <c r="BP82" i="46" s="1"/>
  <c r="ED82" i="46"/>
  <c r="BO82" i="46" s="1"/>
  <c r="EC82" i="46"/>
  <c r="BN82" i="46" s="1"/>
  <c r="EB82" i="46"/>
  <c r="EA82" i="46"/>
  <c r="BL82" i="46" s="1"/>
  <c r="DZ82" i="46"/>
  <c r="DY82" i="46"/>
  <c r="DX82" i="46"/>
  <c r="DW82" i="46"/>
  <c r="DV82" i="46"/>
  <c r="BG82" i="46" s="1"/>
  <c r="DU82" i="46"/>
  <c r="DT82" i="46"/>
  <c r="BE82" i="46" s="1"/>
  <c r="DS82" i="46"/>
  <c r="BD82" i="46" s="1"/>
  <c r="DR82" i="46"/>
  <c r="DQ82" i="46"/>
  <c r="BB82" i="46" s="1"/>
  <c r="DP82" i="46"/>
  <c r="DO82" i="46"/>
  <c r="AZ82" i="46" s="1"/>
  <c r="DN82" i="46"/>
  <c r="AY82" i="46" s="1"/>
  <c r="DM82" i="46"/>
  <c r="DL82" i="46"/>
  <c r="AW82" i="46" s="1"/>
  <c r="DK82" i="46"/>
  <c r="DJ82" i="46"/>
  <c r="DI82" i="46"/>
  <c r="AT82" i="46" s="1"/>
  <c r="DH82" i="46"/>
  <c r="DG82" i="46"/>
  <c r="DF82" i="46"/>
  <c r="DE82" i="46"/>
  <c r="DD82" i="46"/>
  <c r="AO82" i="46" s="1"/>
  <c r="DC82" i="46"/>
  <c r="AN82" i="46" s="1"/>
  <c r="DB82" i="46"/>
  <c r="DA82" i="46"/>
  <c r="AL82" i="46" s="1"/>
  <c r="CZ82" i="46"/>
  <c r="AK82" i="46" s="1"/>
  <c r="CY82" i="46"/>
  <c r="AJ82" i="46" s="1"/>
  <c r="CX82" i="46"/>
  <c r="CW82" i="46"/>
  <c r="AH82" i="46" s="1"/>
  <c r="CV82" i="46"/>
  <c r="CU82" i="46"/>
  <c r="CT82" i="46"/>
  <c r="CS82" i="46"/>
  <c r="AD82" i="46" s="1"/>
  <c r="CR82" i="46"/>
  <c r="AC82" i="46" s="1"/>
  <c r="CQ82" i="46"/>
  <c r="CP82" i="46"/>
  <c r="AA82" i="46" s="1"/>
  <c r="CO82" i="46"/>
  <c r="Z82" i="46" s="1"/>
  <c r="CN82" i="46"/>
  <c r="Y82" i="46" s="1"/>
  <c r="CM82" i="46"/>
  <c r="X82" i="46" s="1"/>
  <c r="CL82" i="46"/>
  <c r="CK82" i="46"/>
  <c r="CJ82" i="46"/>
  <c r="U82" i="46" s="1"/>
  <c r="CI82" i="46"/>
  <c r="T82" i="46" s="1"/>
  <c r="CH82" i="46"/>
  <c r="CG82" i="46"/>
  <c r="CF82" i="46"/>
  <c r="CE82" i="46"/>
  <c r="P82" i="46" s="1"/>
  <c r="CD82" i="46"/>
  <c r="CC82" i="46"/>
  <c r="CB82" i="46"/>
  <c r="M82" i="46" s="1"/>
  <c r="CA82" i="46"/>
  <c r="L82" i="46" s="1"/>
  <c r="BZ82" i="46"/>
  <c r="BY82" i="46"/>
  <c r="J82" i="46" s="1"/>
  <c r="BX82" i="46"/>
  <c r="I82" i="46" s="1"/>
  <c r="BW82" i="46"/>
  <c r="H82" i="46" s="1"/>
  <c r="BV82" i="46"/>
  <c r="BU82" i="46"/>
  <c r="BT82" i="46"/>
  <c r="E82" i="46" s="1"/>
  <c r="BS82" i="46"/>
  <c r="B82" i="46"/>
  <c r="B82" i="44" s="1"/>
  <c r="A82" i="46"/>
  <c r="A80" i="29" s="1"/>
  <c r="EF81" i="46"/>
  <c r="BQ81" i="46" s="1"/>
  <c r="EE81" i="46"/>
  <c r="BP81" i="46" s="1"/>
  <c r="ED81" i="46"/>
  <c r="EC81" i="46"/>
  <c r="BN81" i="46" s="1"/>
  <c r="EB81" i="46"/>
  <c r="BM81" i="46" s="1"/>
  <c r="EA81" i="46"/>
  <c r="BL81" i="46" s="1"/>
  <c r="DZ81" i="46"/>
  <c r="BK81" i="46" s="1"/>
  <c r="DY81" i="46"/>
  <c r="DX81" i="46"/>
  <c r="DW81" i="46"/>
  <c r="DV81" i="46"/>
  <c r="BG81" i="44" s="1"/>
  <c r="DU81" i="46"/>
  <c r="DT81" i="46"/>
  <c r="BE81" i="46" s="1"/>
  <c r="DS81" i="46"/>
  <c r="BD81" i="46" s="1"/>
  <c r="DR81" i="46"/>
  <c r="BC81" i="46" s="1"/>
  <c r="DQ81" i="46"/>
  <c r="DP81" i="46"/>
  <c r="BA81" i="46" s="1"/>
  <c r="DO81" i="46"/>
  <c r="AZ81" i="46" s="1"/>
  <c r="DN81" i="46"/>
  <c r="DM81" i="46"/>
  <c r="AX81" i="46" s="1"/>
  <c r="DL81" i="46"/>
  <c r="AW81" i="46" s="1"/>
  <c r="DK81" i="46"/>
  <c r="DJ81" i="46"/>
  <c r="AU81" i="46" s="1"/>
  <c r="DI81" i="46"/>
  <c r="AT81" i="46" s="1"/>
  <c r="DH81" i="46"/>
  <c r="AS81" i="46" s="1"/>
  <c r="DG81" i="46"/>
  <c r="AR81" i="46" s="1"/>
  <c r="DF81" i="46"/>
  <c r="DE81" i="46"/>
  <c r="AP81" i="46" s="1"/>
  <c r="DD81" i="46"/>
  <c r="DC81" i="46"/>
  <c r="AN81" i="46" s="1"/>
  <c r="DB81" i="46"/>
  <c r="DA81" i="46"/>
  <c r="CZ81" i="46"/>
  <c r="CY81" i="46"/>
  <c r="AJ81" i="46" s="1"/>
  <c r="CX81" i="46"/>
  <c r="CW81" i="46"/>
  <c r="CV81" i="46"/>
  <c r="AG81" i="46" s="1"/>
  <c r="CU81" i="46"/>
  <c r="CT81" i="46"/>
  <c r="CS81" i="46"/>
  <c r="AD81" i="46" s="1"/>
  <c r="CR81" i="46"/>
  <c r="AC81" i="46" s="1"/>
  <c r="CQ81" i="46"/>
  <c r="CP81" i="46"/>
  <c r="CO81" i="46"/>
  <c r="Z81" i="46" s="1"/>
  <c r="CN81" i="46"/>
  <c r="Y81" i="46" s="1"/>
  <c r="CM81" i="46"/>
  <c r="CL81" i="46"/>
  <c r="W81" i="46" s="1"/>
  <c r="CK81" i="46"/>
  <c r="V81" i="46" s="1"/>
  <c r="CJ81" i="46"/>
  <c r="U81" i="46" s="1"/>
  <c r="CI81" i="46"/>
  <c r="CH81" i="46"/>
  <c r="CG81" i="46"/>
  <c r="CF81" i="46"/>
  <c r="Q81" i="46" s="1"/>
  <c r="CE81" i="46"/>
  <c r="P81" i="46" s="1"/>
  <c r="CD81" i="46"/>
  <c r="O81" i="46" s="1"/>
  <c r="CC81" i="46"/>
  <c r="N81" i="46" s="1"/>
  <c r="CB81" i="46"/>
  <c r="M81" i="46" s="1"/>
  <c r="CA81" i="46"/>
  <c r="BZ81" i="46"/>
  <c r="BY81" i="46"/>
  <c r="BX81" i="46"/>
  <c r="BW81" i="46"/>
  <c r="BV81" i="46"/>
  <c r="G81" i="46" s="1"/>
  <c r="BU81" i="46"/>
  <c r="F81" i="46" s="1"/>
  <c r="BT81" i="46"/>
  <c r="BS81" i="46"/>
  <c r="BG81" i="46"/>
  <c r="B81" i="46"/>
  <c r="B81" i="44" s="1"/>
  <c r="A81" i="46"/>
  <c r="A79" i="27" s="1"/>
  <c r="EF80" i="46"/>
  <c r="EE80" i="46"/>
  <c r="BP80" i="46" s="1"/>
  <c r="ED80" i="46"/>
  <c r="EC80" i="46"/>
  <c r="EB80" i="46"/>
  <c r="EA80" i="46"/>
  <c r="DZ80" i="46"/>
  <c r="DY80" i="46"/>
  <c r="BJ80" i="46" s="1"/>
  <c r="DX80" i="46"/>
  <c r="BI80" i="46" s="1"/>
  <c r="DW80" i="46"/>
  <c r="BH80" i="46" s="1"/>
  <c r="DV80" i="46"/>
  <c r="DU80" i="46"/>
  <c r="DT80" i="46"/>
  <c r="DS80" i="46"/>
  <c r="DR80" i="46"/>
  <c r="DQ80" i="46"/>
  <c r="DP80" i="46"/>
  <c r="BA80" i="46" s="1"/>
  <c r="DO80" i="46"/>
  <c r="AZ80" i="46" s="1"/>
  <c r="DN80" i="46"/>
  <c r="AY80" i="46" s="1"/>
  <c r="DM80" i="46"/>
  <c r="AX80" i="46" s="1"/>
  <c r="DL80" i="46"/>
  <c r="DK80" i="46"/>
  <c r="DJ80" i="46"/>
  <c r="DI80" i="46"/>
  <c r="DH80" i="46"/>
  <c r="DG80" i="46"/>
  <c r="AR80" i="46" s="1"/>
  <c r="DF80" i="46"/>
  <c r="AQ80" i="46" s="1"/>
  <c r="DE80" i="46"/>
  <c r="AP80" i="46" s="1"/>
  <c r="DD80" i="46"/>
  <c r="AO80" i="46" s="1"/>
  <c r="DC80" i="46"/>
  <c r="DB80" i="46"/>
  <c r="DA80" i="46"/>
  <c r="CZ80" i="46"/>
  <c r="CY80" i="46"/>
  <c r="AJ80" i="46" s="1"/>
  <c r="CX80" i="46"/>
  <c r="CW80" i="46"/>
  <c r="CV80" i="46"/>
  <c r="AG80" i="46" s="1"/>
  <c r="CU80" i="46"/>
  <c r="CT80" i="46"/>
  <c r="AE80" i="46" s="1"/>
  <c r="CS80" i="46"/>
  <c r="AD80" i="46" s="1"/>
  <c r="CR80" i="46"/>
  <c r="AC80" i="46" s="1"/>
  <c r="CQ80" i="46"/>
  <c r="AB80" i="46" s="1"/>
  <c r="CP80" i="46"/>
  <c r="AA80" i="46" s="1"/>
  <c r="CO80" i="46"/>
  <c r="Z80" i="46" s="1"/>
  <c r="CN80" i="46"/>
  <c r="CM80" i="46"/>
  <c r="CL80" i="46"/>
  <c r="CK80" i="46"/>
  <c r="V80" i="46" s="1"/>
  <c r="CJ80" i="46"/>
  <c r="U80" i="46" s="1"/>
  <c r="CI80" i="46"/>
  <c r="T80" i="46" s="1"/>
  <c r="CH80" i="46"/>
  <c r="CG80" i="46"/>
  <c r="CF80" i="46"/>
  <c r="Q80" i="46" s="1"/>
  <c r="CE80" i="46"/>
  <c r="CD80" i="46"/>
  <c r="O80" i="46" s="1"/>
  <c r="CC80" i="46"/>
  <c r="CB80" i="46"/>
  <c r="CA80" i="46"/>
  <c r="L80" i="46" s="1"/>
  <c r="BZ80" i="46"/>
  <c r="K80" i="46" s="1"/>
  <c r="BY80" i="46"/>
  <c r="J80" i="46" s="1"/>
  <c r="BX80" i="46"/>
  <c r="BW80" i="46"/>
  <c r="BV80" i="46"/>
  <c r="G80" i="46" s="1"/>
  <c r="BU80" i="46"/>
  <c r="F80" i="46" s="1"/>
  <c r="BT80" i="46"/>
  <c r="E80" i="46" s="1"/>
  <c r="BS80" i="46"/>
  <c r="D80" i="46" s="1"/>
  <c r="B80" i="46"/>
  <c r="B80" i="44" s="1"/>
  <c r="A80" i="46"/>
  <c r="A78" i="27" s="1"/>
  <c r="EF79" i="46"/>
  <c r="EE79" i="46"/>
  <c r="BP79" i="46" s="1"/>
  <c r="ED79" i="46"/>
  <c r="BO79" i="44" s="1"/>
  <c r="EC79" i="46"/>
  <c r="BN79" i="46" s="1"/>
  <c r="EB79" i="46"/>
  <c r="BM79" i="46" s="1"/>
  <c r="EA79" i="46"/>
  <c r="BL79" i="46" s="1"/>
  <c r="DZ79" i="46"/>
  <c r="DY79" i="46"/>
  <c r="DX79" i="46"/>
  <c r="DW79" i="46"/>
  <c r="DV79" i="46"/>
  <c r="DU79" i="46"/>
  <c r="BF79" i="46" s="1"/>
  <c r="DT79" i="46"/>
  <c r="BE79" i="46" s="1"/>
  <c r="DS79" i="46"/>
  <c r="DR79" i="46"/>
  <c r="BC79" i="46" s="1"/>
  <c r="DQ79" i="46"/>
  <c r="BB79" i="46" s="1"/>
  <c r="DP79" i="46"/>
  <c r="BA79" i="46" s="1"/>
  <c r="DO79" i="46"/>
  <c r="DN79" i="46"/>
  <c r="DM79" i="46"/>
  <c r="AX79" i="46" s="1"/>
  <c r="DL79" i="46"/>
  <c r="AW79" i="46" s="1"/>
  <c r="DK79" i="46"/>
  <c r="AV79" i="46" s="1"/>
  <c r="DJ79" i="46"/>
  <c r="DI79" i="46"/>
  <c r="DH79" i="46"/>
  <c r="DG79" i="46"/>
  <c r="DF79" i="46"/>
  <c r="AQ79" i="46" s="1"/>
  <c r="DE79" i="46"/>
  <c r="AP79" i="46" s="1"/>
  <c r="DD79" i="46"/>
  <c r="AO79" i="46" s="1"/>
  <c r="DC79" i="46"/>
  <c r="AN79" i="46" s="1"/>
  <c r="DB79" i="46"/>
  <c r="AM79" i="46" s="1"/>
  <c r="DA79" i="46"/>
  <c r="AL79" i="46" s="1"/>
  <c r="CZ79" i="46"/>
  <c r="CY79" i="46"/>
  <c r="AJ79" i="46" s="1"/>
  <c r="CX79" i="46"/>
  <c r="CW79" i="46"/>
  <c r="AH79" i="46" s="1"/>
  <c r="CV79" i="46"/>
  <c r="AG79" i="46" s="1"/>
  <c r="CU79" i="46"/>
  <c r="AF79" i="46" s="1"/>
  <c r="CT79" i="46"/>
  <c r="AE79" i="46" s="1"/>
  <c r="CS79" i="46"/>
  <c r="AD79" i="46" s="1"/>
  <c r="CR79" i="46"/>
  <c r="AC79" i="46" s="1"/>
  <c r="CQ79" i="46"/>
  <c r="CP79" i="46"/>
  <c r="CO79" i="46"/>
  <c r="CN79" i="46"/>
  <c r="Y79" i="46" s="1"/>
  <c r="CM79" i="46"/>
  <c r="X79" i="46" s="1"/>
  <c r="CL79" i="46"/>
  <c r="W79" i="46" s="1"/>
  <c r="CK79" i="46"/>
  <c r="CJ79" i="46"/>
  <c r="CI79" i="46"/>
  <c r="CH79" i="46"/>
  <c r="CG79" i="46"/>
  <c r="R79" i="46" s="1"/>
  <c r="CF79" i="46"/>
  <c r="Q79" i="46" s="1"/>
  <c r="CE79" i="46"/>
  <c r="P79" i="46" s="1"/>
  <c r="CD79" i="46"/>
  <c r="CC79" i="46"/>
  <c r="CB79" i="46"/>
  <c r="CA79" i="46"/>
  <c r="BZ79" i="46"/>
  <c r="BY79" i="46"/>
  <c r="J79" i="46" s="1"/>
  <c r="BX79" i="46"/>
  <c r="I79" i="46" s="1"/>
  <c r="BW79" i="46"/>
  <c r="H79" i="46" s="1"/>
  <c r="BV79" i="46"/>
  <c r="G79" i="46" s="1"/>
  <c r="BU79" i="46"/>
  <c r="BT79" i="46"/>
  <c r="E79" i="46" s="1"/>
  <c r="BS79" i="46"/>
  <c r="BO79" i="46"/>
  <c r="B79" i="46"/>
  <c r="B79" i="44" s="1"/>
  <c r="A79" i="46"/>
  <c r="A79" i="44" s="1"/>
  <c r="EF78" i="46"/>
  <c r="BQ78" i="46" s="1"/>
  <c r="EE78" i="46"/>
  <c r="ED78" i="46"/>
  <c r="EC78" i="46"/>
  <c r="BN78" i="46" s="1"/>
  <c r="EB78" i="46"/>
  <c r="EA78" i="46"/>
  <c r="BL78" i="46" s="1"/>
  <c r="DZ78" i="46"/>
  <c r="BK78" i="46" s="1"/>
  <c r="DY78" i="46"/>
  <c r="DX78" i="46"/>
  <c r="DW78" i="46"/>
  <c r="BH78" i="46" s="1"/>
  <c r="DV78" i="46"/>
  <c r="DU78" i="46"/>
  <c r="BF78" i="46" s="1"/>
  <c r="DT78" i="46"/>
  <c r="DS78" i="46"/>
  <c r="DR78" i="46"/>
  <c r="DQ78" i="46"/>
  <c r="DP78" i="46"/>
  <c r="DO78" i="46"/>
  <c r="AZ78" i="46" s="1"/>
  <c r="DN78" i="46"/>
  <c r="DM78" i="46"/>
  <c r="DL78" i="46"/>
  <c r="DK78" i="46"/>
  <c r="AV78" i="46" s="1"/>
  <c r="DJ78" i="46"/>
  <c r="AU78" i="46" s="1"/>
  <c r="DI78" i="46"/>
  <c r="AT78" i="46" s="1"/>
  <c r="DH78" i="46"/>
  <c r="DG78" i="46"/>
  <c r="AR78" i="46" s="1"/>
  <c r="DF78" i="46"/>
  <c r="AQ78" i="46" s="1"/>
  <c r="DE78" i="46"/>
  <c r="AP78" i="46" s="1"/>
  <c r="DD78" i="46"/>
  <c r="DC78" i="46"/>
  <c r="DB78" i="46"/>
  <c r="DA78" i="46"/>
  <c r="AL78" i="46" s="1"/>
  <c r="CZ78" i="46"/>
  <c r="AK78" i="46" s="1"/>
  <c r="CY78" i="46"/>
  <c r="AJ78" i="46" s="1"/>
  <c r="CX78" i="46"/>
  <c r="CW78" i="46"/>
  <c r="AH78" i="46" s="1"/>
  <c r="CV78" i="46"/>
  <c r="CU78" i="46"/>
  <c r="AF78" i="46" s="1"/>
  <c r="CT78" i="46"/>
  <c r="CS78" i="46"/>
  <c r="CR78" i="46"/>
  <c r="AC78" i="46" s="1"/>
  <c r="CQ78" i="46"/>
  <c r="AB78" i="46" s="1"/>
  <c r="CP78" i="46"/>
  <c r="CO78" i="46"/>
  <c r="CN78" i="46"/>
  <c r="CM78" i="46"/>
  <c r="CL78" i="46"/>
  <c r="W78" i="46" s="1"/>
  <c r="CK78" i="46"/>
  <c r="CJ78" i="46"/>
  <c r="CI78" i="46"/>
  <c r="T78" i="46" s="1"/>
  <c r="CH78" i="46"/>
  <c r="CG78" i="46"/>
  <c r="CF78" i="46"/>
  <c r="CE78" i="46"/>
  <c r="P78" i="46" s="1"/>
  <c r="CD78" i="46"/>
  <c r="O78" i="46" s="1"/>
  <c r="CC78" i="46"/>
  <c r="CB78" i="46"/>
  <c r="M78" i="46" s="1"/>
  <c r="CA78" i="46"/>
  <c r="BZ78" i="46"/>
  <c r="K78" i="46" s="1"/>
  <c r="BY78" i="46"/>
  <c r="BX78" i="46"/>
  <c r="BW78" i="46"/>
  <c r="BV78" i="46"/>
  <c r="G78" i="46" s="1"/>
  <c r="BU78" i="46"/>
  <c r="BT78" i="46"/>
  <c r="E78" i="46" s="1"/>
  <c r="BS78" i="46"/>
  <c r="D78" i="46" s="1"/>
  <c r="B78" i="46"/>
  <c r="B78" i="44" s="1"/>
  <c r="A78" i="46"/>
  <c r="A76" i="27" s="1"/>
  <c r="EF77" i="46"/>
  <c r="EE77" i="46"/>
  <c r="BP77" i="46" s="1"/>
  <c r="ED77" i="46"/>
  <c r="BO77" i="44" s="1"/>
  <c r="EC77" i="46"/>
  <c r="BN77" i="44" s="1"/>
  <c r="EB77" i="46"/>
  <c r="BM77" i="46" s="1"/>
  <c r="EA77" i="46"/>
  <c r="BL77" i="46" s="1"/>
  <c r="DZ77" i="46"/>
  <c r="BK77" i="46" s="1"/>
  <c r="DY77" i="46"/>
  <c r="BJ77" i="46" s="1"/>
  <c r="DX77" i="46"/>
  <c r="DW77" i="46"/>
  <c r="DV77" i="46"/>
  <c r="DU77" i="46"/>
  <c r="BF77" i="46" s="1"/>
  <c r="DT77" i="46"/>
  <c r="DS77" i="46"/>
  <c r="BD77" i="46" s="1"/>
  <c r="DR77" i="46"/>
  <c r="DQ77" i="46"/>
  <c r="BB77" i="46" s="1"/>
  <c r="DP77" i="46"/>
  <c r="DO77" i="46"/>
  <c r="DN77" i="46"/>
  <c r="AY77" i="46" s="1"/>
  <c r="DM77" i="46"/>
  <c r="AX77" i="46" s="1"/>
  <c r="DL77" i="46"/>
  <c r="AW77" i="46" s="1"/>
  <c r="DK77" i="46"/>
  <c r="AV77" i="46" s="1"/>
  <c r="DJ77" i="46"/>
  <c r="AU77" i="46" s="1"/>
  <c r="DI77" i="46"/>
  <c r="DH77" i="46"/>
  <c r="DG77" i="46"/>
  <c r="DF77" i="46"/>
  <c r="AQ77" i="46" s="1"/>
  <c r="DE77" i="46"/>
  <c r="DD77" i="46"/>
  <c r="DC77" i="46"/>
  <c r="DB77" i="46"/>
  <c r="DA77" i="46"/>
  <c r="CZ77" i="46"/>
  <c r="CY77" i="46"/>
  <c r="AJ77" i="46" s="1"/>
  <c r="CX77" i="46"/>
  <c r="AI77" i="46" s="1"/>
  <c r="CW77" i="46"/>
  <c r="CV77" i="46"/>
  <c r="AG77" i="46" s="1"/>
  <c r="CU77" i="46"/>
  <c r="AF77" i="46" s="1"/>
  <c r="CT77" i="46"/>
  <c r="CS77" i="46"/>
  <c r="AD77" i="46" s="1"/>
  <c r="CR77" i="46"/>
  <c r="CQ77" i="46"/>
  <c r="CP77" i="46"/>
  <c r="AA77" i="46" s="1"/>
  <c r="CO77" i="46"/>
  <c r="CN77" i="46"/>
  <c r="Y77" i="46" s="1"/>
  <c r="CM77" i="46"/>
  <c r="X77" i="46" s="1"/>
  <c r="CL77" i="46"/>
  <c r="CK77" i="46"/>
  <c r="CJ77" i="46"/>
  <c r="CI77" i="46"/>
  <c r="T77" i="46" s="1"/>
  <c r="CH77" i="46"/>
  <c r="S77" i="46" s="1"/>
  <c r="CG77" i="46"/>
  <c r="CF77" i="46"/>
  <c r="Q77" i="46" s="1"/>
  <c r="CE77" i="46"/>
  <c r="P77" i="46" s="1"/>
  <c r="CD77" i="46"/>
  <c r="CC77" i="46"/>
  <c r="CB77" i="46"/>
  <c r="CA77" i="46"/>
  <c r="BZ77" i="46"/>
  <c r="BY77" i="46"/>
  <c r="J77" i="46" s="1"/>
  <c r="BX77" i="46"/>
  <c r="BW77" i="46"/>
  <c r="H77" i="46" s="1"/>
  <c r="BV77" i="46"/>
  <c r="G77" i="46" s="1"/>
  <c r="BU77" i="46"/>
  <c r="BT77" i="46"/>
  <c r="BS77" i="46"/>
  <c r="D77" i="46" s="1"/>
  <c r="B77" i="46"/>
  <c r="B77" i="44" s="1"/>
  <c r="A77" i="46"/>
  <c r="A75" i="29" s="1"/>
  <c r="EF76" i="46"/>
  <c r="EE76" i="46"/>
  <c r="BP76" i="46" s="1"/>
  <c r="ED76" i="46"/>
  <c r="EC76" i="46"/>
  <c r="BN76" i="46" s="1"/>
  <c r="EB76" i="46"/>
  <c r="EA76" i="46"/>
  <c r="BL76" i="46" s="1"/>
  <c r="DZ76" i="46"/>
  <c r="BK76" i="46" s="1"/>
  <c r="DY76" i="46"/>
  <c r="DX76" i="46"/>
  <c r="DW76" i="46"/>
  <c r="DV76" i="46"/>
  <c r="DU76" i="46"/>
  <c r="BF76" i="46" s="1"/>
  <c r="DT76" i="46"/>
  <c r="DS76" i="46"/>
  <c r="DR76" i="46"/>
  <c r="DQ76" i="46"/>
  <c r="BB76" i="46" s="1"/>
  <c r="DP76" i="46"/>
  <c r="BA76" i="46" s="1"/>
  <c r="DO76" i="46"/>
  <c r="AZ76" i="46" s="1"/>
  <c r="DN76" i="46"/>
  <c r="DM76" i="46"/>
  <c r="DL76" i="46"/>
  <c r="DK76" i="46"/>
  <c r="DJ76" i="46"/>
  <c r="AU76" i="46" s="1"/>
  <c r="DI76" i="46"/>
  <c r="AT76" i="46" s="1"/>
  <c r="DH76" i="46"/>
  <c r="DG76" i="46"/>
  <c r="DF76" i="46"/>
  <c r="DE76" i="46"/>
  <c r="AP76" i="46" s="1"/>
  <c r="DD76" i="46"/>
  <c r="AO76" i="46" s="1"/>
  <c r="DC76" i="46"/>
  <c r="AN76" i="46" s="1"/>
  <c r="DB76" i="46"/>
  <c r="DA76" i="46"/>
  <c r="AL76" i="46" s="1"/>
  <c r="CZ76" i="46"/>
  <c r="AK76" i="46" s="1"/>
  <c r="CY76" i="46"/>
  <c r="AJ76" i="46" s="1"/>
  <c r="CX76" i="46"/>
  <c r="CW76" i="46"/>
  <c r="CV76" i="46"/>
  <c r="AG76" i="46" s="1"/>
  <c r="CU76" i="46"/>
  <c r="AF76" i="46" s="1"/>
  <c r="CT76" i="46"/>
  <c r="CS76" i="46"/>
  <c r="AD76" i="46" s="1"/>
  <c r="CR76" i="46"/>
  <c r="CQ76" i="46"/>
  <c r="CP76" i="46"/>
  <c r="CO76" i="46"/>
  <c r="Z76" i="46" s="1"/>
  <c r="CN76" i="46"/>
  <c r="Y76" i="46" s="1"/>
  <c r="CM76" i="46"/>
  <c r="X76" i="46" s="1"/>
  <c r="CL76" i="46"/>
  <c r="CK76" i="46"/>
  <c r="V76" i="46" s="1"/>
  <c r="CJ76" i="46"/>
  <c r="CI76" i="46"/>
  <c r="T76" i="46" s="1"/>
  <c r="CH76" i="46"/>
  <c r="CG76" i="46"/>
  <c r="R76" i="46" s="1"/>
  <c r="CF76" i="46"/>
  <c r="Q76" i="46" s="1"/>
  <c r="CE76" i="46"/>
  <c r="CD76" i="46"/>
  <c r="CC76" i="46"/>
  <c r="CB76" i="46"/>
  <c r="M76" i="46" s="1"/>
  <c r="CA76" i="46"/>
  <c r="BZ76" i="46"/>
  <c r="BY76" i="46"/>
  <c r="J76" i="46" s="1"/>
  <c r="BX76" i="46"/>
  <c r="BW76" i="46"/>
  <c r="H76" i="46" s="1"/>
  <c r="BV76" i="46"/>
  <c r="BU76" i="46"/>
  <c r="BT76" i="46"/>
  <c r="BS76" i="46"/>
  <c r="B76" i="46"/>
  <c r="B76" i="44" s="1"/>
  <c r="A76" i="46"/>
  <c r="A76" i="44" s="1"/>
  <c r="EF75" i="46"/>
  <c r="BQ75" i="46" s="1"/>
  <c r="EE75" i="46"/>
  <c r="BP75" i="46" s="1"/>
  <c r="ED75" i="46"/>
  <c r="BO75" i="44" s="1"/>
  <c r="EC75" i="46"/>
  <c r="BN75" i="44" s="1"/>
  <c r="EB75" i="46"/>
  <c r="BM75" i="46" s="1"/>
  <c r="EA75" i="46"/>
  <c r="BL75" i="46" s="1"/>
  <c r="DZ75" i="46"/>
  <c r="DY75" i="46"/>
  <c r="DX75" i="46"/>
  <c r="DW75" i="46"/>
  <c r="DV75" i="46"/>
  <c r="BG75" i="46" s="1"/>
  <c r="DU75" i="46"/>
  <c r="BF75" i="46" s="1"/>
  <c r="DT75" i="46"/>
  <c r="DS75" i="46"/>
  <c r="DR75" i="46"/>
  <c r="DQ75" i="46"/>
  <c r="BB75" i="46" s="1"/>
  <c r="DP75" i="46"/>
  <c r="BA75" i="46" s="1"/>
  <c r="DO75" i="46"/>
  <c r="DN75" i="46"/>
  <c r="AY75" i="46" s="1"/>
  <c r="DM75" i="46"/>
  <c r="AX75" i="46" s="1"/>
  <c r="DL75" i="46"/>
  <c r="DK75" i="46"/>
  <c r="DJ75" i="46"/>
  <c r="DI75" i="46"/>
  <c r="DH75" i="46"/>
  <c r="DG75" i="46"/>
  <c r="DF75" i="46"/>
  <c r="DE75" i="46"/>
  <c r="AP75" i="46" s="1"/>
  <c r="DD75" i="46"/>
  <c r="AO75" i="46" s="1"/>
  <c r="DC75" i="46"/>
  <c r="AN75" i="46" s="1"/>
  <c r="DB75" i="46"/>
  <c r="DA75" i="46"/>
  <c r="CZ75" i="46"/>
  <c r="CY75" i="46"/>
  <c r="AJ75" i="46" s="1"/>
  <c r="CX75" i="46"/>
  <c r="CW75" i="46"/>
  <c r="AH75" i="46" s="1"/>
  <c r="CV75" i="46"/>
  <c r="CU75" i="46"/>
  <c r="AF75" i="46" s="1"/>
  <c r="CT75" i="46"/>
  <c r="CS75" i="46"/>
  <c r="AD75" i="46" s="1"/>
  <c r="CR75" i="46"/>
  <c r="CQ75" i="46"/>
  <c r="CP75" i="46"/>
  <c r="CO75" i="46"/>
  <c r="Z75" i="46" s="1"/>
  <c r="CN75" i="46"/>
  <c r="Y75" i="46" s="1"/>
  <c r="CM75" i="46"/>
  <c r="CL75" i="46"/>
  <c r="CK75" i="46"/>
  <c r="CJ75" i="46"/>
  <c r="CI75" i="46"/>
  <c r="T75" i="46" s="1"/>
  <c r="CH75" i="46"/>
  <c r="CG75" i="46"/>
  <c r="R75" i="46" s="1"/>
  <c r="CF75" i="46"/>
  <c r="Q75" i="46" s="1"/>
  <c r="CE75" i="46"/>
  <c r="CD75" i="46"/>
  <c r="CC75" i="46"/>
  <c r="N75" i="46" s="1"/>
  <c r="CB75" i="46"/>
  <c r="CA75" i="46"/>
  <c r="L75" i="46" s="1"/>
  <c r="BZ75" i="46"/>
  <c r="K75" i="46" s="1"/>
  <c r="BY75" i="46"/>
  <c r="J75" i="46" s="1"/>
  <c r="BX75" i="46"/>
  <c r="I75" i="46" s="1"/>
  <c r="BW75" i="46"/>
  <c r="H75" i="46" s="1"/>
  <c r="BV75" i="46"/>
  <c r="BU75" i="46"/>
  <c r="BT75" i="46"/>
  <c r="E75" i="46" s="1"/>
  <c r="BS75" i="46"/>
  <c r="BO75" i="46"/>
  <c r="BN75" i="46"/>
  <c r="B75" i="46"/>
  <c r="B75" i="44" s="1"/>
  <c r="A75" i="46"/>
  <c r="C75" i="46" s="1"/>
  <c r="C75" i="44" s="1"/>
  <c r="EF74" i="46"/>
  <c r="BQ74" i="46" s="1"/>
  <c r="EE74" i="46"/>
  <c r="ED74" i="46"/>
  <c r="BO74" i="46" s="1"/>
  <c r="EC74" i="46"/>
  <c r="EB74" i="46"/>
  <c r="EA74" i="46"/>
  <c r="BL74" i="46" s="1"/>
  <c r="DZ74" i="46"/>
  <c r="BK74" i="46" s="1"/>
  <c r="DY74" i="46"/>
  <c r="DX74" i="46"/>
  <c r="BI74" i="46" s="1"/>
  <c r="DW74" i="46"/>
  <c r="DV74" i="46"/>
  <c r="DU74" i="46"/>
  <c r="DT74" i="46"/>
  <c r="DS74" i="46"/>
  <c r="BD74" i="46" s="1"/>
  <c r="DR74" i="46"/>
  <c r="BC74" i="46" s="1"/>
  <c r="DQ74" i="46"/>
  <c r="BB74" i="46" s="1"/>
  <c r="DP74" i="46"/>
  <c r="BA74" i="46" s="1"/>
  <c r="DO74" i="46"/>
  <c r="DN74" i="46"/>
  <c r="DM74" i="46"/>
  <c r="DL74" i="46"/>
  <c r="DK74" i="46"/>
  <c r="DJ74" i="46"/>
  <c r="DI74" i="46"/>
  <c r="AT74" i="46" s="1"/>
  <c r="DH74" i="46"/>
  <c r="AS74" i="46" s="1"/>
  <c r="DG74" i="46"/>
  <c r="DF74" i="46"/>
  <c r="AQ74" i="46" s="1"/>
  <c r="DE74" i="46"/>
  <c r="AP74" i="46" s="1"/>
  <c r="DD74" i="46"/>
  <c r="AO74" i="46" s="1"/>
  <c r="DC74" i="46"/>
  <c r="AN74" i="46" s="1"/>
  <c r="DB74" i="46"/>
  <c r="AM74" i="46" s="1"/>
  <c r="DA74" i="46"/>
  <c r="CZ74" i="46"/>
  <c r="AK74" i="46" s="1"/>
  <c r="CY74" i="46"/>
  <c r="AJ74" i="46" s="1"/>
  <c r="CX74" i="46"/>
  <c r="AI74" i="46" s="1"/>
  <c r="CW74" i="46"/>
  <c r="AH74" i="46" s="1"/>
  <c r="CV74" i="46"/>
  <c r="CU74" i="46"/>
  <c r="AF74" i="46" s="1"/>
  <c r="CT74" i="46"/>
  <c r="CS74" i="46"/>
  <c r="AD74" i="46" s="1"/>
  <c r="CR74" i="46"/>
  <c r="AC74" i="46" s="1"/>
  <c r="CQ74" i="46"/>
  <c r="AB74" i="46" s="1"/>
  <c r="CP74" i="46"/>
  <c r="CO74" i="46"/>
  <c r="Z74" i="46" s="1"/>
  <c r="CN74" i="46"/>
  <c r="Y74" i="46" s="1"/>
  <c r="CM74" i="46"/>
  <c r="X74" i="46" s="1"/>
  <c r="CL74" i="46"/>
  <c r="W74" i="46" s="1"/>
  <c r="CK74" i="46"/>
  <c r="CJ74" i="46"/>
  <c r="U74" i="46" s="1"/>
  <c r="CI74" i="46"/>
  <c r="T74" i="46" s="1"/>
  <c r="CH74" i="46"/>
  <c r="CG74" i="46"/>
  <c r="CF74" i="46"/>
  <c r="CE74" i="46"/>
  <c r="P74" i="46" s="1"/>
  <c r="CD74" i="46"/>
  <c r="CC74" i="46"/>
  <c r="CB74" i="46"/>
  <c r="M74" i="46" s="1"/>
  <c r="CA74" i="46"/>
  <c r="BZ74" i="46"/>
  <c r="BY74" i="46"/>
  <c r="J74" i="46" s="1"/>
  <c r="BX74" i="46"/>
  <c r="I74" i="46" s="1"/>
  <c r="BW74" i="46"/>
  <c r="H74" i="46" s="1"/>
  <c r="BV74" i="46"/>
  <c r="G74" i="46" s="1"/>
  <c r="BU74" i="46"/>
  <c r="BT74" i="46"/>
  <c r="E74" i="46" s="1"/>
  <c r="BS74" i="46"/>
  <c r="D74" i="46" s="1"/>
  <c r="B74" i="46"/>
  <c r="B74" i="44" s="1"/>
  <c r="A74" i="46"/>
  <c r="A72" i="27" s="1"/>
  <c r="EF73" i="46"/>
  <c r="EE73" i="46"/>
  <c r="ED73" i="46"/>
  <c r="EC73" i="46"/>
  <c r="BN73" i="46" s="1"/>
  <c r="EB73" i="46"/>
  <c r="EA73" i="46"/>
  <c r="DZ73" i="46"/>
  <c r="DY73" i="46"/>
  <c r="DX73" i="46"/>
  <c r="BI73" i="46" s="1"/>
  <c r="DW73" i="46"/>
  <c r="BH73" i="46" s="1"/>
  <c r="DV73" i="46"/>
  <c r="DU73" i="46"/>
  <c r="DT73" i="46"/>
  <c r="DS73" i="46"/>
  <c r="BD73" i="46" s="1"/>
  <c r="DR73" i="46"/>
  <c r="BC73" i="46" s="1"/>
  <c r="DQ73" i="46"/>
  <c r="BB73" i="46" s="1"/>
  <c r="DP73" i="46"/>
  <c r="DO73" i="46"/>
  <c r="AZ73" i="46" s="1"/>
  <c r="DN73" i="46"/>
  <c r="AY73" i="46" s="1"/>
  <c r="DM73" i="46"/>
  <c r="DL73" i="46"/>
  <c r="DK73" i="46"/>
  <c r="AV73" i="46" s="1"/>
  <c r="DJ73" i="46"/>
  <c r="DI73" i="46"/>
  <c r="DH73" i="46"/>
  <c r="DG73" i="46"/>
  <c r="AR73" i="46" s="1"/>
  <c r="DF73" i="46"/>
  <c r="AQ73" i="46" s="1"/>
  <c r="DE73" i="46"/>
  <c r="DD73" i="46"/>
  <c r="DC73" i="46"/>
  <c r="DB73" i="46"/>
  <c r="AM73" i="46" s="1"/>
  <c r="DA73" i="46"/>
  <c r="AL73" i="46" s="1"/>
  <c r="CZ73" i="46"/>
  <c r="CY73" i="46"/>
  <c r="CX73" i="46"/>
  <c r="CW73" i="46"/>
  <c r="CV73" i="46"/>
  <c r="CU73" i="46"/>
  <c r="CT73" i="46"/>
  <c r="AE73" i="46" s="1"/>
  <c r="CS73" i="46"/>
  <c r="CR73" i="46"/>
  <c r="AC73" i="46" s="1"/>
  <c r="CQ73" i="46"/>
  <c r="AB73" i="46" s="1"/>
  <c r="CP73" i="46"/>
  <c r="CO73" i="46"/>
  <c r="CN73" i="46"/>
  <c r="CM73" i="46"/>
  <c r="CL73" i="46"/>
  <c r="W73" i="46" s="1"/>
  <c r="CK73" i="46"/>
  <c r="V73" i="46" s="1"/>
  <c r="CJ73" i="46"/>
  <c r="CI73" i="46"/>
  <c r="T73" i="46" s="1"/>
  <c r="CH73" i="46"/>
  <c r="S73" i="46" s="1"/>
  <c r="CG73" i="46"/>
  <c r="CF73" i="46"/>
  <c r="CE73" i="46"/>
  <c r="CD73" i="46"/>
  <c r="CC73" i="46"/>
  <c r="CB73" i="46"/>
  <c r="M73" i="46" s="1"/>
  <c r="CA73" i="46"/>
  <c r="L73" i="46" s="1"/>
  <c r="BZ73" i="46"/>
  <c r="BY73" i="46"/>
  <c r="J73" i="46" s="1"/>
  <c r="BX73" i="46"/>
  <c r="BW73" i="46"/>
  <c r="BV73" i="46"/>
  <c r="G73" i="46" s="1"/>
  <c r="BU73" i="46"/>
  <c r="BT73" i="46"/>
  <c r="BS73" i="46"/>
  <c r="D73" i="46" s="1"/>
  <c r="B73" i="46"/>
  <c r="B73" i="44" s="1"/>
  <c r="A73" i="46"/>
  <c r="A71" i="27" s="1"/>
  <c r="EF72" i="46"/>
  <c r="EE72" i="46"/>
  <c r="ED72" i="46"/>
  <c r="EC72" i="46"/>
  <c r="BN72" i="46" s="1"/>
  <c r="EB72" i="46"/>
  <c r="EA72" i="46"/>
  <c r="BL72" i="46" s="1"/>
  <c r="DZ72" i="46"/>
  <c r="BK72" i="46" s="1"/>
  <c r="DY72" i="46"/>
  <c r="DX72" i="46"/>
  <c r="DW72" i="46"/>
  <c r="DV72" i="46"/>
  <c r="BG72" i="46" s="1"/>
  <c r="DU72" i="46"/>
  <c r="BF72" i="46" s="1"/>
  <c r="DT72" i="46"/>
  <c r="DS72" i="46"/>
  <c r="BD72" i="46" s="1"/>
  <c r="DR72" i="46"/>
  <c r="BC72" i="46" s="1"/>
  <c r="DQ72" i="46"/>
  <c r="BB72" i="46" s="1"/>
  <c r="DP72" i="46"/>
  <c r="DO72" i="46"/>
  <c r="AZ72" i="46" s="1"/>
  <c r="DN72" i="46"/>
  <c r="AY72" i="46" s="1"/>
  <c r="DM72" i="46"/>
  <c r="DL72" i="46"/>
  <c r="DK72" i="46"/>
  <c r="AV72" i="46" s="1"/>
  <c r="DJ72" i="46"/>
  <c r="DI72" i="46"/>
  <c r="AT72" i="46" s="1"/>
  <c r="DH72" i="46"/>
  <c r="AS72" i="46" s="1"/>
  <c r="DG72" i="46"/>
  <c r="DF72" i="46"/>
  <c r="DE72" i="46"/>
  <c r="AP72" i="46" s="1"/>
  <c r="DD72" i="46"/>
  <c r="DC72" i="46"/>
  <c r="AN72" i="46" s="1"/>
  <c r="DB72" i="46"/>
  <c r="DA72" i="46"/>
  <c r="CZ72" i="46"/>
  <c r="AK72" i="46" s="1"/>
  <c r="CY72" i="46"/>
  <c r="AJ72" i="46" s="1"/>
  <c r="CX72" i="46"/>
  <c r="CW72" i="46"/>
  <c r="CV72" i="46"/>
  <c r="AG72" i="46" s="1"/>
  <c r="CU72" i="46"/>
  <c r="AF72" i="46" s="1"/>
  <c r="CT72" i="46"/>
  <c r="AE72" i="46" s="1"/>
  <c r="CS72" i="46"/>
  <c r="CR72" i="46"/>
  <c r="CQ72" i="46"/>
  <c r="AB72" i="46" s="1"/>
  <c r="CP72" i="46"/>
  <c r="CO72" i="46"/>
  <c r="Z72" i="46" s="1"/>
  <c r="CN72" i="46"/>
  <c r="CM72" i="46"/>
  <c r="X72" i="46" s="1"/>
  <c r="CL72" i="46"/>
  <c r="CK72" i="46"/>
  <c r="CJ72" i="46"/>
  <c r="CI72" i="46"/>
  <c r="CH72" i="46"/>
  <c r="S72" i="46" s="1"/>
  <c r="CG72" i="46"/>
  <c r="CF72" i="46"/>
  <c r="CE72" i="46"/>
  <c r="P72" i="46" s="1"/>
  <c r="CD72" i="46"/>
  <c r="CC72" i="46"/>
  <c r="N72" i="46" s="1"/>
  <c r="CB72" i="46"/>
  <c r="CA72" i="46"/>
  <c r="BZ72" i="46"/>
  <c r="K72" i="46" s="1"/>
  <c r="BY72" i="46"/>
  <c r="J72" i="46" s="1"/>
  <c r="BX72" i="46"/>
  <c r="BW72" i="46"/>
  <c r="H72" i="46" s="1"/>
  <c r="BV72" i="46"/>
  <c r="G72" i="46" s="1"/>
  <c r="BU72" i="46"/>
  <c r="BT72" i="46"/>
  <c r="BS72" i="46"/>
  <c r="B72" i="46"/>
  <c r="B72" i="44" s="1"/>
  <c r="A72" i="46"/>
  <c r="A70" i="27" s="1"/>
  <c r="EF71" i="46"/>
  <c r="EE71" i="46"/>
  <c r="BP71" i="46" s="1"/>
  <c r="ED71" i="46"/>
  <c r="EC71" i="46"/>
  <c r="BN71" i="46" s="1"/>
  <c r="EB71" i="46"/>
  <c r="BM71" i="46" s="1"/>
  <c r="EA71" i="46"/>
  <c r="BL71" i="46" s="1"/>
  <c r="DZ71" i="46"/>
  <c r="BK71" i="46" s="1"/>
  <c r="DY71" i="46"/>
  <c r="DX71" i="46"/>
  <c r="BI71" i="46" s="1"/>
  <c r="DW71" i="46"/>
  <c r="BH71" i="46" s="1"/>
  <c r="DV71" i="46"/>
  <c r="DU71" i="46"/>
  <c r="BF71" i="46" s="1"/>
  <c r="DT71" i="46"/>
  <c r="BE71" i="46" s="1"/>
  <c r="DS71" i="46"/>
  <c r="BD71" i="46" s="1"/>
  <c r="DR71" i="46"/>
  <c r="DQ71" i="46"/>
  <c r="BB71" i="46" s="1"/>
  <c r="DP71" i="46"/>
  <c r="DO71" i="46"/>
  <c r="AZ71" i="46" s="1"/>
  <c r="DN71" i="46"/>
  <c r="DM71" i="46"/>
  <c r="AX71" i="46" s="1"/>
  <c r="DL71" i="46"/>
  <c r="AW71" i="44" s="1"/>
  <c r="DK71" i="46"/>
  <c r="AV71" i="46" s="1"/>
  <c r="DJ71" i="46"/>
  <c r="AU71" i="46" s="1"/>
  <c r="DI71" i="46"/>
  <c r="AT71" i="46" s="1"/>
  <c r="DH71" i="46"/>
  <c r="DG71" i="46"/>
  <c r="AR71" i="46" s="1"/>
  <c r="DF71" i="46"/>
  <c r="AQ71" i="46" s="1"/>
  <c r="DE71" i="46"/>
  <c r="AP71" i="46" s="1"/>
  <c r="DD71" i="46"/>
  <c r="AO71" i="46" s="1"/>
  <c r="DC71" i="46"/>
  <c r="DB71" i="46"/>
  <c r="AM71" i="46" s="1"/>
  <c r="DA71" i="46"/>
  <c r="CZ71" i="46"/>
  <c r="CY71" i="46"/>
  <c r="AJ71" i="46" s="1"/>
  <c r="CX71" i="46"/>
  <c r="CW71" i="46"/>
  <c r="AH71" i="46" s="1"/>
  <c r="CV71" i="46"/>
  <c r="AG71" i="46" s="1"/>
  <c r="CU71" i="46"/>
  <c r="AF71" i="46" s="1"/>
  <c r="CT71" i="46"/>
  <c r="AE71" i="46" s="1"/>
  <c r="CS71" i="46"/>
  <c r="AD71" i="46" s="1"/>
  <c r="CR71" i="46"/>
  <c r="AC71" i="46" s="1"/>
  <c r="CQ71" i="46"/>
  <c r="CP71" i="46"/>
  <c r="AA71" i="46" s="1"/>
  <c r="CO71" i="46"/>
  <c r="Z71" i="46" s="1"/>
  <c r="CN71" i="46"/>
  <c r="Y71" i="46" s="1"/>
  <c r="CM71" i="46"/>
  <c r="CL71" i="46"/>
  <c r="CK71" i="46"/>
  <c r="CJ71" i="46"/>
  <c r="U71" i="46" s="1"/>
  <c r="CI71" i="46"/>
  <c r="T71" i="46" s="1"/>
  <c r="CH71" i="46"/>
  <c r="S71" i="46" s="1"/>
  <c r="CG71" i="46"/>
  <c r="R71" i="46" s="1"/>
  <c r="CF71" i="46"/>
  <c r="Q71" i="46" s="1"/>
  <c r="CE71" i="46"/>
  <c r="P71" i="46" s="1"/>
  <c r="CD71" i="46"/>
  <c r="CC71" i="46"/>
  <c r="N71" i="46" s="1"/>
  <c r="CB71" i="46"/>
  <c r="CA71" i="46"/>
  <c r="L71" i="46" s="1"/>
  <c r="BZ71" i="46"/>
  <c r="BY71" i="46"/>
  <c r="J71" i="46" s="1"/>
  <c r="BX71" i="46"/>
  <c r="I71" i="46" s="1"/>
  <c r="BW71" i="46"/>
  <c r="H71" i="46" s="1"/>
  <c r="BV71" i="46"/>
  <c r="G71" i="46" s="1"/>
  <c r="BU71" i="46"/>
  <c r="BT71" i="46"/>
  <c r="E71" i="46" s="1"/>
  <c r="BS71" i="46"/>
  <c r="D71" i="46" s="1"/>
  <c r="B71" i="46"/>
  <c r="B71" i="44" s="1"/>
  <c r="A71" i="46"/>
  <c r="C71" i="46" s="1"/>
  <c r="C71" i="44" s="1"/>
  <c r="EF70" i="46"/>
  <c r="EE70" i="46"/>
  <c r="ED70" i="46"/>
  <c r="EC70" i="46"/>
  <c r="BN70" i="46" s="1"/>
  <c r="EB70" i="46"/>
  <c r="EA70" i="46"/>
  <c r="BL70" i="46" s="1"/>
  <c r="DZ70" i="46"/>
  <c r="BK70" i="46" s="1"/>
  <c r="DY70" i="46"/>
  <c r="BJ70" i="46" s="1"/>
  <c r="DX70" i="46"/>
  <c r="DW70" i="46"/>
  <c r="DV70" i="46"/>
  <c r="BG70" i="46" s="1"/>
  <c r="DU70" i="46"/>
  <c r="DT70" i="46"/>
  <c r="DS70" i="46"/>
  <c r="BD70" i="46" s="1"/>
  <c r="DR70" i="46"/>
  <c r="DQ70" i="46"/>
  <c r="DP70" i="46"/>
  <c r="DO70" i="46"/>
  <c r="AZ70" i="46" s="1"/>
  <c r="DN70" i="46"/>
  <c r="DM70" i="46"/>
  <c r="AX70" i="46" s="1"/>
  <c r="DL70" i="46"/>
  <c r="DK70" i="46"/>
  <c r="DJ70" i="46"/>
  <c r="AU70" i="46" s="1"/>
  <c r="DI70" i="46"/>
  <c r="AT70" i="46" s="1"/>
  <c r="DH70" i="46"/>
  <c r="DG70" i="46"/>
  <c r="DF70" i="46"/>
  <c r="AQ70" i="46" s="1"/>
  <c r="DE70" i="46"/>
  <c r="AP70" i="46" s="1"/>
  <c r="DD70" i="46"/>
  <c r="DC70" i="46"/>
  <c r="AN70" i="46" s="1"/>
  <c r="DB70" i="46"/>
  <c r="AM70" i="46" s="1"/>
  <c r="DA70" i="46"/>
  <c r="AL70" i="46" s="1"/>
  <c r="CZ70" i="46"/>
  <c r="CY70" i="46"/>
  <c r="CX70" i="46"/>
  <c r="CW70" i="46"/>
  <c r="AH70" i="46" s="1"/>
  <c r="CV70" i="46"/>
  <c r="CU70" i="46"/>
  <c r="CT70" i="46"/>
  <c r="AE70" i="46" s="1"/>
  <c r="CS70" i="46"/>
  <c r="AD70" i="46" s="1"/>
  <c r="CR70" i="46"/>
  <c r="CQ70" i="46"/>
  <c r="AB70" i="46" s="1"/>
  <c r="CP70" i="46"/>
  <c r="CO70" i="46"/>
  <c r="Z70" i="46" s="1"/>
  <c r="CN70" i="46"/>
  <c r="Y70" i="46" s="1"/>
  <c r="CM70" i="46"/>
  <c r="X70" i="46" s="1"/>
  <c r="CL70" i="46"/>
  <c r="CK70" i="46"/>
  <c r="V70" i="46" s="1"/>
  <c r="CJ70" i="46"/>
  <c r="CI70" i="46"/>
  <c r="T70" i="46" s="1"/>
  <c r="CH70" i="46"/>
  <c r="CG70" i="46"/>
  <c r="CF70" i="46"/>
  <c r="CE70" i="46"/>
  <c r="P70" i="46" s="1"/>
  <c r="CD70" i="46"/>
  <c r="CC70" i="46"/>
  <c r="N70" i="46" s="1"/>
  <c r="CB70" i="46"/>
  <c r="CA70" i="46"/>
  <c r="L70" i="46" s="1"/>
  <c r="BZ70" i="46"/>
  <c r="K70" i="46" s="1"/>
  <c r="BY70" i="46"/>
  <c r="J70" i="46" s="1"/>
  <c r="BX70" i="46"/>
  <c r="BW70" i="46"/>
  <c r="BV70" i="46"/>
  <c r="BU70" i="46"/>
  <c r="BT70" i="46"/>
  <c r="BS70" i="46"/>
  <c r="D70" i="46" s="1"/>
  <c r="B70" i="46"/>
  <c r="B70" i="44" s="1"/>
  <c r="A70" i="46"/>
  <c r="A70" i="44" s="1"/>
  <c r="EF69" i="46"/>
  <c r="EE69" i="46"/>
  <c r="BP69" i="46" s="1"/>
  <c r="ED69" i="46"/>
  <c r="EC69" i="46"/>
  <c r="BN69" i="46" s="1"/>
  <c r="EB69" i="46"/>
  <c r="EA69" i="46"/>
  <c r="DZ69" i="46"/>
  <c r="DY69" i="46"/>
  <c r="DX69" i="46"/>
  <c r="BI69" i="46" s="1"/>
  <c r="DW69" i="46"/>
  <c r="BH69" i="46" s="1"/>
  <c r="DV69" i="46"/>
  <c r="DU69" i="46"/>
  <c r="DT69" i="46"/>
  <c r="DS69" i="46"/>
  <c r="BD69" i="46" s="1"/>
  <c r="DR69" i="46"/>
  <c r="BC69" i="46" s="1"/>
  <c r="DQ69" i="46"/>
  <c r="DP69" i="46"/>
  <c r="DO69" i="46"/>
  <c r="DN69" i="46"/>
  <c r="AY69" i="46" s="1"/>
  <c r="DM69" i="46"/>
  <c r="AX69" i="46" s="1"/>
  <c r="DL69" i="46"/>
  <c r="DK69" i="46"/>
  <c r="AV69" i="46" s="1"/>
  <c r="DJ69" i="46"/>
  <c r="AU69" i="46" s="1"/>
  <c r="DI69" i="46"/>
  <c r="DH69" i="46"/>
  <c r="DG69" i="46"/>
  <c r="AR69" i="46" s="1"/>
  <c r="DF69" i="46"/>
  <c r="DE69" i="46"/>
  <c r="DD69" i="46"/>
  <c r="DC69" i="46"/>
  <c r="DB69" i="46"/>
  <c r="AM69" i="46" s="1"/>
  <c r="DA69" i="46"/>
  <c r="CZ69" i="46"/>
  <c r="AK69" i="46" s="1"/>
  <c r="CY69" i="46"/>
  <c r="CX69" i="46"/>
  <c r="CW69" i="46"/>
  <c r="AH69" i="46" s="1"/>
  <c r="CV69" i="46"/>
  <c r="CU69" i="46"/>
  <c r="AF69" i="46" s="1"/>
  <c r="CT69" i="46"/>
  <c r="AE69" i="46" s="1"/>
  <c r="CS69" i="46"/>
  <c r="CR69" i="46"/>
  <c r="CQ69" i="46"/>
  <c r="CP69" i="46"/>
  <c r="AA69" i="46" s="1"/>
  <c r="CO69" i="46"/>
  <c r="Z69" i="46" s="1"/>
  <c r="CN69" i="46"/>
  <c r="CM69" i="46"/>
  <c r="X69" i="46" s="1"/>
  <c r="CL69" i="46"/>
  <c r="W69" i="46" s="1"/>
  <c r="CK69" i="46"/>
  <c r="CJ69" i="46"/>
  <c r="U69" i="46" s="1"/>
  <c r="CI69" i="46"/>
  <c r="T69" i="46" s="1"/>
  <c r="CH69" i="46"/>
  <c r="CG69" i="46"/>
  <c r="R69" i="46" s="1"/>
  <c r="CF69" i="46"/>
  <c r="CE69" i="46"/>
  <c r="CD69" i="46"/>
  <c r="CC69" i="46"/>
  <c r="N69" i="46" s="1"/>
  <c r="CB69" i="46"/>
  <c r="M69" i="46" s="1"/>
  <c r="CA69" i="46"/>
  <c r="L69" i="46" s="1"/>
  <c r="BZ69" i="46"/>
  <c r="K69" i="46" s="1"/>
  <c r="BY69" i="46"/>
  <c r="J69" i="46" s="1"/>
  <c r="BX69" i="46"/>
  <c r="BW69" i="46"/>
  <c r="BV69" i="46"/>
  <c r="G69" i="46" s="1"/>
  <c r="BU69" i="46"/>
  <c r="BT69" i="46"/>
  <c r="BS69" i="46"/>
  <c r="D69" i="46" s="1"/>
  <c r="B69" i="46"/>
  <c r="B69" i="44" s="1"/>
  <c r="A69" i="46"/>
  <c r="A69" i="44" s="1"/>
  <c r="EF68" i="46"/>
  <c r="EE68" i="46"/>
  <c r="ED68" i="46"/>
  <c r="EC68" i="46"/>
  <c r="BN68" i="46" s="1"/>
  <c r="EB68" i="46"/>
  <c r="EA68" i="46"/>
  <c r="DZ68" i="46"/>
  <c r="DY68" i="46"/>
  <c r="DX68" i="46"/>
  <c r="DW68" i="46"/>
  <c r="BH68" i="46" s="1"/>
  <c r="DV68" i="46"/>
  <c r="DU68" i="46"/>
  <c r="DT68" i="46"/>
  <c r="DS68" i="46"/>
  <c r="DR68" i="46"/>
  <c r="DQ68" i="46"/>
  <c r="BB68" i="46" s="1"/>
  <c r="DP68" i="46"/>
  <c r="DO68" i="46"/>
  <c r="AZ68" i="46" s="1"/>
  <c r="DN68" i="46"/>
  <c r="DM68" i="46"/>
  <c r="DL68" i="46"/>
  <c r="DK68" i="46"/>
  <c r="DJ68" i="46"/>
  <c r="DI68" i="46"/>
  <c r="AT68" i="46" s="1"/>
  <c r="DH68" i="46"/>
  <c r="DG68" i="46"/>
  <c r="AR68" i="46" s="1"/>
  <c r="DF68" i="46"/>
  <c r="DE68" i="46"/>
  <c r="DD68" i="46"/>
  <c r="DC68" i="46"/>
  <c r="DB68" i="46"/>
  <c r="DA68" i="46"/>
  <c r="AL68" i="46" s="1"/>
  <c r="CZ68" i="46"/>
  <c r="CY68" i="46"/>
  <c r="CX68" i="46"/>
  <c r="AI68" i="46" s="1"/>
  <c r="CW68" i="46"/>
  <c r="AH68" i="46" s="1"/>
  <c r="CV68" i="46"/>
  <c r="CU68" i="46"/>
  <c r="CT68" i="46"/>
  <c r="CS68" i="46"/>
  <c r="AD68" i="46" s="1"/>
  <c r="CR68" i="46"/>
  <c r="CQ68" i="46"/>
  <c r="AB68" i="46" s="1"/>
  <c r="CP68" i="46"/>
  <c r="CO68" i="46"/>
  <c r="CN68" i="46"/>
  <c r="Y68" i="46" s="1"/>
  <c r="CM68" i="46"/>
  <c r="CL68" i="46"/>
  <c r="CK68" i="46"/>
  <c r="V68" i="46" s="1"/>
  <c r="CJ68" i="46"/>
  <c r="CI68" i="46"/>
  <c r="CH68" i="46"/>
  <c r="S68" i="46" s="1"/>
  <c r="CG68" i="46"/>
  <c r="CF68" i="46"/>
  <c r="CE68" i="46"/>
  <c r="P68" i="44" s="1"/>
  <c r="CD68" i="46"/>
  <c r="CC68" i="46"/>
  <c r="CB68" i="46"/>
  <c r="CA68" i="46"/>
  <c r="L68" i="46" s="1"/>
  <c r="BZ68" i="46"/>
  <c r="K68" i="46" s="1"/>
  <c r="BY68" i="46"/>
  <c r="J68" i="46" s="1"/>
  <c r="BX68" i="46"/>
  <c r="I68" i="46" s="1"/>
  <c r="BW68" i="46"/>
  <c r="BV68" i="46"/>
  <c r="BU68" i="46"/>
  <c r="BT68" i="46"/>
  <c r="BS68" i="46"/>
  <c r="B68" i="46"/>
  <c r="B68" i="44" s="1"/>
  <c r="A68" i="46"/>
  <c r="A68" i="44" s="1"/>
  <c r="EF67" i="46"/>
  <c r="BQ67" i="46" s="1"/>
  <c r="EE67" i="46"/>
  <c r="BP67" i="46" s="1"/>
  <c r="ED67" i="46"/>
  <c r="BO67" i="46" s="1"/>
  <c r="EC67" i="46"/>
  <c r="BN67" i="46" s="1"/>
  <c r="EB67" i="46"/>
  <c r="EA67" i="46"/>
  <c r="BL67" i="46" s="1"/>
  <c r="DZ67" i="46"/>
  <c r="DY67" i="46"/>
  <c r="BJ67" i="46" s="1"/>
  <c r="DX67" i="46"/>
  <c r="BI67" i="46" s="1"/>
  <c r="DW67" i="46"/>
  <c r="BH67" i="46" s="1"/>
  <c r="DV67" i="46"/>
  <c r="BG67" i="46" s="1"/>
  <c r="DU67" i="46"/>
  <c r="BF67" i="46" s="1"/>
  <c r="DT67" i="46"/>
  <c r="DS67" i="46"/>
  <c r="DR67" i="46"/>
  <c r="DQ67" i="46"/>
  <c r="BB67" i="46" s="1"/>
  <c r="DP67" i="46"/>
  <c r="DO67" i="46"/>
  <c r="AZ67" i="46" s="1"/>
  <c r="DN67" i="46"/>
  <c r="AY67" i="46" s="1"/>
  <c r="DM67" i="46"/>
  <c r="DL67" i="46"/>
  <c r="AW67" i="46" s="1"/>
  <c r="DK67" i="46"/>
  <c r="AV67" i="46" s="1"/>
  <c r="DJ67" i="46"/>
  <c r="DI67" i="46"/>
  <c r="AT67" i="46" s="1"/>
  <c r="DH67" i="46"/>
  <c r="AS67" i="46" s="1"/>
  <c r="DG67" i="46"/>
  <c r="DF67" i="46"/>
  <c r="AQ67" i="46" s="1"/>
  <c r="DE67" i="46"/>
  <c r="AP67" i="46" s="1"/>
  <c r="DD67" i="46"/>
  <c r="DC67" i="46"/>
  <c r="AN67" i="46" s="1"/>
  <c r="DB67" i="46"/>
  <c r="DA67" i="46"/>
  <c r="CZ67" i="46"/>
  <c r="CY67" i="46"/>
  <c r="CX67" i="46"/>
  <c r="AI67" i="46" s="1"/>
  <c r="CW67" i="46"/>
  <c r="CV67" i="46"/>
  <c r="CU67" i="46"/>
  <c r="AF67" i="46" s="1"/>
  <c r="CT67" i="46"/>
  <c r="CS67" i="46"/>
  <c r="AD67" i="46" s="1"/>
  <c r="CR67" i="46"/>
  <c r="AC67" i="46" s="1"/>
  <c r="CQ67" i="46"/>
  <c r="AB67" i="46" s="1"/>
  <c r="CP67" i="46"/>
  <c r="AA67" i="46" s="1"/>
  <c r="CO67" i="46"/>
  <c r="CN67" i="46"/>
  <c r="CM67" i="46"/>
  <c r="CL67" i="46"/>
  <c r="W67" i="46" s="1"/>
  <c r="CK67" i="46"/>
  <c r="CJ67" i="46"/>
  <c r="U67" i="46" s="1"/>
  <c r="CI67" i="46"/>
  <c r="T67" i="46" s="1"/>
  <c r="CH67" i="46"/>
  <c r="S67" i="46" s="1"/>
  <c r="CG67" i="46"/>
  <c r="R67" i="46" s="1"/>
  <c r="CF67" i="46"/>
  <c r="CE67" i="46"/>
  <c r="P67" i="46" s="1"/>
  <c r="CD67" i="46"/>
  <c r="O67" i="46" s="1"/>
  <c r="CC67" i="46"/>
  <c r="N67" i="46" s="1"/>
  <c r="CB67" i="46"/>
  <c r="M67" i="46" s="1"/>
  <c r="CA67" i="46"/>
  <c r="L67" i="46" s="1"/>
  <c r="BZ67" i="46"/>
  <c r="K67" i="46" s="1"/>
  <c r="BY67" i="46"/>
  <c r="J67" i="46" s="1"/>
  <c r="BX67" i="46"/>
  <c r="BW67" i="46"/>
  <c r="BV67" i="46"/>
  <c r="G67" i="46" s="1"/>
  <c r="BU67" i="46"/>
  <c r="F67" i="46" s="1"/>
  <c r="BT67" i="46"/>
  <c r="E67" i="46" s="1"/>
  <c r="BS67" i="46"/>
  <c r="D67" i="46" s="1"/>
  <c r="B67" i="46"/>
  <c r="B67" i="44" s="1"/>
  <c r="A67" i="46"/>
  <c r="A65" i="27" s="1"/>
  <c r="EF66" i="46"/>
  <c r="EE66" i="46"/>
  <c r="ED66" i="46"/>
  <c r="EC66" i="46"/>
  <c r="BN66" i="46" s="1"/>
  <c r="EB66" i="46"/>
  <c r="BM66" i="46" s="1"/>
  <c r="EA66" i="46"/>
  <c r="BL66" i="46" s="1"/>
  <c r="DZ66" i="46"/>
  <c r="DY66" i="46"/>
  <c r="BJ66" i="46" s="1"/>
  <c r="DX66" i="46"/>
  <c r="DW66" i="46"/>
  <c r="DV66" i="46"/>
  <c r="DU66" i="46"/>
  <c r="BF66" i="46" s="1"/>
  <c r="DT66" i="46"/>
  <c r="DS66" i="46"/>
  <c r="BD66" i="46" s="1"/>
  <c r="DR66" i="46"/>
  <c r="BC66" i="46" s="1"/>
  <c r="DQ66" i="46"/>
  <c r="DP66" i="46"/>
  <c r="DO66" i="46"/>
  <c r="DN66" i="46"/>
  <c r="AY66" i="46" s="1"/>
  <c r="DM66" i="46"/>
  <c r="AX66" i="46" s="1"/>
  <c r="DL66" i="46"/>
  <c r="AW66" i="46" s="1"/>
  <c r="DK66" i="46"/>
  <c r="DJ66" i="46"/>
  <c r="AU66" i="46" s="1"/>
  <c r="DI66" i="46"/>
  <c r="AT66" i="46" s="1"/>
  <c r="DH66" i="46"/>
  <c r="AS66" i="46" s="1"/>
  <c r="DG66" i="46"/>
  <c r="DF66" i="46"/>
  <c r="DE66" i="46"/>
  <c r="AP66" i="46" s="1"/>
  <c r="DD66" i="46"/>
  <c r="DC66" i="46"/>
  <c r="AN66" i="46" s="1"/>
  <c r="DB66" i="46"/>
  <c r="AM66" i="46" s="1"/>
  <c r="DA66" i="46"/>
  <c r="AL66" i="46" s="1"/>
  <c r="CZ66" i="46"/>
  <c r="CY66" i="46"/>
  <c r="CX66" i="46"/>
  <c r="CW66" i="46"/>
  <c r="AH66" i="46" s="1"/>
  <c r="CV66" i="46"/>
  <c r="AG66" i="46" s="1"/>
  <c r="CU66" i="46"/>
  <c r="AF66" i="46" s="1"/>
  <c r="CT66" i="46"/>
  <c r="AE66" i="46" s="1"/>
  <c r="CS66" i="46"/>
  <c r="CR66" i="46"/>
  <c r="CQ66" i="46"/>
  <c r="AB66" i="46" s="1"/>
  <c r="CP66" i="46"/>
  <c r="CO66" i="46"/>
  <c r="Z66" i="46" s="1"/>
  <c r="CN66" i="46"/>
  <c r="Y66" i="46" s="1"/>
  <c r="CM66" i="46"/>
  <c r="X66" i="46" s="1"/>
  <c r="CL66" i="46"/>
  <c r="W66" i="46" s="1"/>
  <c r="CK66" i="46"/>
  <c r="V66" i="46" s="1"/>
  <c r="CJ66" i="46"/>
  <c r="CI66" i="46"/>
  <c r="T66" i="46" s="1"/>
  <c r="CH66" i="46"/>
  <c r="S66" i="46" s="1"/>
  <c r="CG66" i="46"/>
  <c r="R66" i="46" s="1"/>
  <c r="CF66" i="46"/>
  <c r="CE66" i="46"/>
  <c r="P66" i="46" s="1"/>
  <c r="CD66" i="46"/>
  <c r="O66" i="46" s="1"/>
  <c r="CC66" i="46"/>
  <c r="CB66" i="46"/>
  <c r="CA66" i="46"/>
  <c r="L66" i="46" s="1"/>
  <c r="BZ66" i="46"/>
  <c r="BY66" i="46"/>
  <c r="J66" i="46" s="1"/>
  <c r="BX66" i="46"/>
  <c r="I66" i="46" s="1"/>
  <c r="BW66" i="46"/>
  <c r="H66" i="46" s="1"/>
  <c r="BV66" i="46"/>
  <c r="G66" i="46" s="1"/>
  <c r="BU66" i="46"/>
  <c r="F66" i="46" s="1"/>
  <c r="BT66" i="46"/>
  <c r="BS66" i="46"/>
  <c r="D66" i="46" s="1"/>
  <c r="B66" i="46"/>
  <c r="B66" i="44" s="1"/>
  <c r="A66" i="46"/>
  <c r="A64" i="27" s="1"/>
  <c r="EF65" i="46"/>
  <c r="EE65" i="46"/>
  <c r="BP65" i="46" s="1"/>
  <c r="ED65" i="46"/>
  <c r="BO65" i="44" s="1"/>
  <c r="EC65" i="46"/>
  <c r="BN65" i="44" s="1"/>
  <c r="EB65" i="46"/>
  <c r="EA65" i="46"/>
  <c r="BL65" i="46" s="1"/>
  <c r="DZ65" i="46"/>
  <c r="BK65" i="46" s="1"/>
  <c r="DY65" i="46"/>
  <c r="DX65" i="46"/>
  <c r="BI65" i="46" s="1"/>
  <c r="DW65" i="46"/>
  <c r="DV65" i="46"/>
  <c r="DU65" i="46"/>
  <c r="BF65" i="46" s="1"/>
  <c r="DT65" i="46"/>
  <c r="DS65" i="46"/>
  <c r="BD65" i="46" s="1"/>
  <c r="DR65" i="46"/>
  <c r="DQ65" i="46"/>
  <c r="BB65" i="46" s="1"/>
  <c r="DP65" i="46"/>
  <c r="BA65" i="46" s="1"/>
  <c r="DO65" i="46"/>
  <c r="AZ65" i="46" s="1"/>
  <c r="DN65" i="46"/>
  <c r="DM65" i="46"/>
  <c r="AX65" i="46" s="1"/>
  <c r="DL65" i="46"/>
  <c r="DK65" i="46"/>
  <c r="AV65" i="46" s="1"/>
  <c r="DJ65" i="46"/>
  <c r="AU65" i="46" s="1"/>
  <c r="DI65" i="46"/>
  <c r="AT65" i="46" s="1"/>
  <c r="DH65" i="46"/>
  <c r="DG65" i="46"/>
  <c r="AR65" i="46" s="1"/>
  <c r="DF65" i="46"/>
  <c r="DE65" i="46"/>
  <c r="AP65" i="46" s="1"/>
  <c r="DD65" i="46"/>
  <c r="DC65" i="46"/>
  <c r="AN65" i="46" s="1"/>
  <c r="DB65" i="46"/>
  <c r="AM65" i="46" s="1"/>
  <c r="DA65" i="46"/>
  <c r="CZ65" i="46"/>
  <c r="AK65" i="46" s="1"/>
  <c r="CY65" i="46"/>
  <c r="AJ65" i="46" s="1"/>
  <c r="CX65" i="46"/>
  <c r="CW65" i="46"/>
  <c r="CV65" i="46"/>
  <c r="AG65" i="46" s="1"/>
  <c r="CU65" i="46"/>
  <c r="AF65" i="46" s="1"/>
  <c r="CT65" i="46"/>
  <c r="AE65" i="46" s="1"/>
  <c r="CS65" i="46"/>
  <c r="CR65" i="46"/>
  <c r="AC65" i="46" s="1"/>
  <c r="CQ65" i="46"/>
  <c r="AB65" i="46" s="1"/>
  <c r="CP65" i="46"/>
  <c r="AA65" i="46" s="1"/>
  <c r="CO65" i="46"/>
  <c r="Z65" i="46" s="1"/>
  <c r="CN65" i="46"/>
  <c r="CM65" i="46"/>
  <c r="X65" i="46" s="1"/>
  <c r="CL65" i="46"/>
  <c r="CK65" i="46"/>
  <c r="V65" i="46" s="1"/>
  <c r="CJ65" i="46"/>
  <c r="CI65" i="46"/>
  <c r="T65" i="46" s="1"/>
  <c r="CH65" i="46"/>
  <c r="S65" i="46" s="1"/>
  <c r="CG65" i="46"/>
  <c r="R65" i="46" s="1"/>
  <c r="CF65" i="46"/>
  <c r="CE65" i="46"/>
  <c r="P65" i="46" s="1"/>
  <c r="CD65" i="46"/>
  <c r="O65" i="46" s="1"/>
  <c r="CC65" i="46"/>
  <c r="N65" i="46" s="1"/>
  <c r="CB65" i="46"/>
  <c r="M65" i="46" s="1"/>
  <c r="CA65" i="46"/>
  <c r="L65" i="46" s="1"/>
  <c r="BZ65" i="46"/>
  <c r="BY65" i="46"/>
  <c r="BX65" i="46"/>
  <c r="BW65" i="46"/>
  <c r="H65" i="46" s="1"/>
  <c r="BV65" i="46"/>
  <c r="G65" i="46" s="1"/>
  <c r="BU65" i="46"/>
  <c r="F65" i="46" s="1"/>
  <c r="BT65" i="46"/>
  <c r="BS65" i="46"/>
  <c r="D65" i="46" s="1"/>
  <c r="BO65" i="46"/>
  <c r="BN65" i="46"/>
  <c r="B65" i="46"/>
  <c r="B65" i="44" s="1"/>
  <c r="A65" i="46"/>
  <c r="C65" i="46" s="1"/>
  <c r="C65" i="44" s="1"/>
  <c r="EF64" i="46"/>
  <c r="BQ64" i="46" s="1"/>
  <c r="EE64" i="46"/>
  <c r="BP64" i="46" s="1"/>
  <c r="ED64" i="46"/>
  <c r="BO64" i="44" s="1"/>
  <c r="EC64" i="46"/>
  <c r="BN64" i="44" s="1"/>
  <c r="EB64" i="46"/>
  <c r="BM64" i="44" s="1"/>
  <c r="EA64" i="46"/>
  <c r="DZ64" i="46"/>
  <c r="DY64" i="46"/>
  <c r="BJ64" i="46" s="1"/>
  <c r="DX64" i="46"/>
  <c r="BI64" i="46" s="1"/>
  <c r="DW64" i="46"/>
  <c r="BH64" i="46" s="1"/>
  <c r="DV64" i="46"/>
  <c r="DU64" i="46"/>
  <c r="BF64" i="46" s="1"/>
  <c r="DT64" i="46"/>
  <c r="BE64" i="46" s="1"/>
  <c r="DS64" i="46"/>
  <c r="DR64" i="46"/>
  <c r="DQ64" i="46"/>
  <c r="BB64" i="46" s="1"/>
  <c r="DP64" i="46"/>
  <c r="BA64" i="46" s="1"/>
  <c r="DO64" i="46"/>
  <c r="DN64" i="46"/>
  <c r="DM64" i="46"/>
  <c r="AX64" i="46" s="1"/>
  <c r="DL64" i="46"/>
  <c r="DK64" i="46"/>
  <c r="AV64" i="46" s="1"/>
  <c r="DJ64" i="46"/>
  <c r="DI64" i="46"/>
  <c r="AT64" i="46" s="1"/>
  <c r="DH64" i="46"/>
  <c r="AS64" i="46" s="1"/>
  <c r="DG64" i="46"/>
  <c r="DF64" i="46"/>
  <c r="AQ64" i="46" s="1"/>
  <c r="DE64" i="46"/>
  <c r="AP64" i="46" s="1"/>
  <c r="DD64" i="46"/>
  <c r="DC64" i="46"/>
  <c r="DB64" i="46"/>
  <c r="DA64" i="46"/>
  <c r="AL64" i="46" s="1"/>
  <c r="CZ64" i="46"/>
  <c r="AK64" i="46" s="1"/>
  <c r="CY64" i="46"/>
  <c r="AJ64" i="46" s="1"/>
  <c r="CX64" i="46"/>
  <c r="AI64" i="46" s="1"/>
  <c r="CW64" i="46"/>
  <c r="AH64" i="46" s="1"/>
  <c r="CV64" i="46"/>
  <c r="CU64" i="46"/>
  <c r="CT64" i="46"/>
  <c r="CS64" i="46"/>
  <c r="AD64" i="46" s="1"/>
  <c r="CR64" i="46"/>
  <c r="AC64" i="46" s="1"/>
  <c r="CQ64" i="46"/>
  <c r="CP64" i="46"/>
  <c r="CO64" i="46"/>
  <c r="Z64" i="46" s="1"/>
  <c r="CN64" i="46"/>
  <c r="Y64" i="46" s="1"/>
  <c r="CM64" i="46"/>
  <c r="X64" i="46" s="1"/>
  <c r="CL64" i="46"/>
  <c r="CK64" i="46"/>
  <c r="V64" i="46" s="1"/>
  <c r="CJ64" i="46"/>
  <c r="CI64" i="46"/>
  <c r="T64" i="46" s="1"/>
  <c r="CH64" i="46"/>
  <c r="S64" i="46" s="1"/>
  <c r="CG64" i="46"/>
  <c r="R64" i="46" s="1"/>
  <c r="CF64" i="46"/>
  <c r="CE64" i="46"/>
  <c r="CD64" i="46"/>
  <c r="CC64" i="46"/>
  <c r="N64" i="46" s="1"/>
  <c r="CB64" i="46"/>
  <c r="M64" i="46" s="1"/>
  <c r="CA64" i="46"/>
  <c r="BZ64" i="46"/>
  <c r="K64" i="46" s="1"/>
  <c r="BY64" i="46"/>
  <c r="J64" i="46" s="1"/>
  <c r="BX64" i="46"/>
  <c r="I64" i="46" s="1"/>
  <c r="BW64" i="46"/>
  <c r="H64" i="46" s="1"/>
  <c r="BV64" i="46"/>
  <c r="BU64" i="46"/>
  <c r="F64" i="46" s="1"/>
  <c r="BT64" i="46"/>
  <c r="BS64" i="46"/>
  <c r="BO64" i="46"/>
  <c r="BN64" i="46"/>
  <c r="B64" i="46"/>
  <c r="B64" i="44" s="1"/>
  <c r="A64" i="46"/>
  <c r="EF63" i="46"/>
  <c r="EE63" i="46"/>
  <c r="BP63" i="46" s="1"/>
  <c r="ED63" i="46"/>
  <c r="BO63" i="44" s="1"/>
  <c r="EC63" i="46"/>
  <c r="BN63" i="44" s="1"/>
  <c r="EB63" i="46"/>
  <c r="BM63" i="46" s="1"/>
  <c r="EA63" i="46"/>
  <c r="BL63" i="44" s="1"/>
  <c r="DZ63" i="46"/>
  <c r="BK63" i="44" s="1"/>
  <c r="DY63" i="46"/>
  <c r="BJ63" i="44" s="1"/>
  <c r="DX63" i="46"/>
  <c r="BI63" i="46" s="1"/>
  <c r="DW63" i="46"/>
  <c r="BH63" i="46" s="1"/>
  <c r="DV63" i="46"/>
  <c r="BG63" i="46" s="1"/>
  <c r="DU63" i="46"/>
  <c r="DT63" i="46"/>
  <c r="BE63" i="46" s="1"/>
  <c r="DS63" i="46"/>
  <c r="DR63" i="46"/>
  <c r="DQ63" i="46"/>
  <c r="DP63" i="46"/>
  <c r="DO63" i="46"/>
  <c r="DN63" i="46"/>
  <c r="AY63" i="46" s="1"/>
  <c r="DM63" i="46"/>
  <c r="DL63" i="46"/>
  <c r="DK63" i="46"/>
  <c r="AV63" i="46" s="1"/>
  <c r="DJ63" i="46"/>
  <c r="DI63" i="46"/>
  <c r="DH63" i="46"/>
  <c r="AS63" i="46" s="1"/>
  <c r="DG63" i="46"/>
  <c r="DF63" i="46"/>
  <c r="AQ63" i="46" s="1"/>
  <c r="DE63" i="46"/>
  <c r="DD63" i="46"/>
  <c r="DC63" i="46"/>
  <c r="DB63" i="46"/>
  <c r="DA63" i="46"/>
  <c r="CZ63" i="46"/>
  <c r="CY63" i="46"/>
  <c r="AJ63" i="46" s="1"/>
  <c r="CX63" i="46"/>
  <c r="AI63" i="46" s="1"/>
  <c r="CW63" i="46"/>
  <c r="CV63" i="46"/>
  <c r="CU63" i="46"/>
  <c r="CT63" i="46"/>
  <c r="AE63" i="46" s="1"/>
  <c r="CS63" i="46"/>
  <c r="CR63" i="46"/>
  <c r="AC63" i="46" s="1"/>
  <c r="CQ63" i="46"/>
  <c r="AB63" i="46" s="1"/>
  <c r="CP63" i="46"/>
  <c r="AA63" i="46" s="1"/>
  <c r="CO63" i="46"/>
  <c r="CN63" i="46"/>
  <c r="Y63" i="46" s="1"/>
  <c r="CM63" i="46"/>
  <c r="X63" i="46" s="1"/>
  <c r="CL63" i="46"/>
  <c r="CK63" i="46"/>
  <c r="CJ63" i="46"/>
  <c r="U63" i="46" s="1"/>
  <c r="CI63" i="46"/>
  <c r="CH63" i="46"/>
  <c r="S63" i="46" s="1"/>
  <c r="CG63" i="46"/>
  <c r="CF63" i="46"/>
  <c r="Q63" i="46" s="1"/>
  <c r="CE63" i="46"/>
  <c r="CD63" i="46"/>
  <c r="CC63" i="46"/>
  <c r="N63" i="46" s="1"/>
  <c r="CB63" i="46"/>
  <c r="M63" i="46" s="1"/>
  <c r="CA63" i="46"/>
  <c r="L63" i="46" s="1"/>
  <c r="BZ63" i="46"/>
  <c r="BY63" i="46"/>
  <c r="BX63" i="46"/>
  <c r="I63" i="46" s="1"/>
  <c r="BW63" i="46"/>
  <c r="H63" i="46" s="1"/>
  <c r="BV63" i="46"/>
  <c r="G63" i="46" s="1"/>
  <c r="BU63" i="46"/>
  <c r="F63" i="46" s="1"/>
  <c r="BT63" i="46"/>
  <c r="BS63" i="46"/>
  <c r="B63" i="46"/>
  <c r="B63" i="44" s="1"/>
  <c r="A63" i="46"/>
  <c r="A61" i="27" s="1"/>
  <c r="EF62" i="46"/>
  <c r="BQ62" i="46" s="1"/>
  <c r="EE62" i="46"/>
  <c r="BP62" i="46" s="1"/>
  <c r="ED62" i="46"/>
  <c r="EC62" i="46"/>
  <c r="EB62" i="46"/>
  <c r="BM62" i="46" s="1"/>
  <c r="EA62" i="46"/>
  <c r="BL62" i="46" s="1"/>
  <c r="DZ62" i="46"/>
  <c r="DY62" i="46"/>
  <c r="BJ62" i="46" s="1"/>
  <c r="DX62" i="46"/>
  <c r="DW62" i="46"/>
  <c r="BH62" i="46" s="1"/>
  <c r="DV62" i="46"/>
  <c r="DU62" i="46"/>
  <c r="BF62" i="46" s="1"/>
  <c r="DT62" i="46"/>
  <c r="DS62" i="46"/>
  <c r="BD62" i="46" s="1"/>
  <c r="DR62" i="46"/>
  <c r="BC62" i="46" s="1"/>
  <c r="DQ62" i="46"/>
  <c r="BB62" i="46" s="1"/>
  <c r="DP62" i="46"/>
  <c r="BA62" i="46" s="1"/>
  <c r="DO62" i="46"/>
  <c r="AZ62" i="46" s="1"/>
  <c r="DN62" i="46"/>
  <c r="AY62" i="46" s="1"/>
  <c r="DM62" i="46"/>
  <c r="AX62" i="46" s="1"/>
  <c r="DL62" i="46"/>
  <c r="DK62" i="46"/>
  <c r="AV62" i="46" s="1"/>
  <c r="DJ62" i="46"/>
  <c r="DI62" i="46"/>
  <c r="AT62" i="46" s="1"/>
  <c r="DH62" i="46"/>
  <c r="AS62" i="46" s="1"/>
  <c r="DG62" i="46"/>
  <c r="AR62" i="46" s="1"/>
  <c r="DF62" i="46"/>
  <c r="AQ62" i="46" s="1"/>
  <c r="DE62" i="46"/>
  <c r="AP62" i="46" s="1"/>
  <c r="DD62" i="46"/>
  <c r="AO62" i="46" s="1"/>
  <c r="DC62" i="46"/>
  <c r="AN62" i="46" s="1"/>
  <c r="DB62" i="46"/>
  <c r="AM62" i="46" s="1"/>
  <c r="DA62" i="46"/>
  <c r="AL62" i="46" s="1"/>
  <c r="CZ62" i="46"/>
  <c r="AK62" i="46" s="1"/>
  <c r="CY62" i="46"/>
  <c r="AJ62" i="46" s="1"/>
  <c r="CX62" i="46"/>
  <c r="AI62" i="46" s="1"/>
  <c r="CW62" i="46"/>
  <c r="AH62" i="46" s="1"/>
  <c r="CV62" i="46"/>
  <c r="AG62" i="46" s="1"/>
  <c r="CU62" i="46"/>
  <c r="AF62" i="46" s="1"/>
  <c r="CT62" i="46"/>
  <c r="CS62" i="46"/>
  <c r="AD62" i="46" s="1"/>
  <c r="CR62" i="46"/>
  <c r="CQ62" i="46"/>
  <c r="AB62" i="46" s="1"/>
  <c r="CP62" i="46"/>
  <c r="CO62" i="46"/>
  <c r="Z62" i="46" s="1"/>
  <c r="CN62" i="46"/>
  <c r="Y62" i="46" s="1"/>
  <c r="CM62" i="46"/>
  <c r="X62" i="46" s="1"/>
  <c r="CL62" i="46"/>
  <c r="W62" i="46" s="1"/>
  <c r="CK62" i="46"/>
  <c r="V62" i="46" s="1"/>
  <c r="CJ62" i="46"/>
  <c r="CI62" i="46"/>
  <c r="T62" i="46" s="1"/>
  <c r="CH62" i="46"/>
  <c r="S62" i="46" s="1"/>
  <c r="CG62" i="46"/>
  <c r="R62" i="46" s="1"/>
  <c r="CF62" i="46"/>
  <c r="CE62" i="46"/>
  <c r="P62" i="46" s="1"/>
  <c r="CD62" i="46"/>
  <c r="O62" i="46" s="1"/>
  <c r="CC62" i="46"/>
  <c r="N62" i="46" s="1"/>
  <c r="CB62" i="46"/>
  <c r="M62" i="46" s="1"/>
  <c r="CA62" i="46"/>
  <c r="L62" i="46" s="1"/>
  <c r="BZ62" i="46"/>
  <c r="BY62" i="46"/>
  <c r="J62" i="46" s="1"/>
  <c r="BX62" i="46"/>
  <c r="I62" i="46" s="1"/>
  <c r="BW62" i="46"/>
  <c r="H62" i="46" s="1"/>
  <c r="BV62" i="46"/>
  <c r="BU62" i="46"/>
  <c r="F62" i="46" s="1"/>
  <c r="BT62" i="46"/>
  <c r="E62" i="46" s="1"/>
  <c r="BS62" i="46"/>
  <c r="D62" i="46" s="1"/>
  <c r="B62" i="46"/>
  <c r="B62" i="44" s="1"/>
  <c r="A62" i="46"/>
  <c r="A60" i="27" s="1"/>
  <c r="EF61" i="46"/>
  <c r="BQ61" i="46" s="1"/>
  <c r="EE61" i="46"/>
  <c r="ED61" i="46"/>
  <c r="BO61" i="46" s="1"/>
  <c r="EC61" i="46"/>
  <c r="EB61" i="46"/>
  <c r="EA61" i="46"/>
  <c r="DZ61" i="46"/>
  <c r="BK61" i="46" s="1"/>
  <c r="DY61" i="46"/>
  <c r="DX61" i="46"/>
  <c r="DW61" i="46"/>
  <c r="DV61" i="46"/>
  <c r="BG61" i="46" s="1"/>
  <c r="DU61" i="46"/>
  <c r="DT61" i="46"/>
  <c r="BE61" i="46" s="1"/>
  <c r="DS61" i="46"/>
  <c r="BD61" i="46" s="1"/>
  <c r="DR61" i="46"/>
  <c r="BC61" i="46" s="1"/>
  <c r="DQ61" i="46"/>
  <c r="DP61" i="46"/>
  <c r="BA61" i="46" s="1"/>
  <c r="DO61" i="46"/>
  <c r="DN61" i="46"/>
  <c r="AY61" i="46" s="1"/>
  <c r="DM61" i="46"/>
  <c r="AX61" i="46" s="1"/>
  <c r="DL61" i="46"/>
  <c r="AW61" i="46" s="1"/>
  <c r="DK61" i="46"/>
  <c r="DJ61" i="46"/>
  <c r="AU61" i="46" s="1"/>
  <c r="DI61" i="46"/>
  <c r="DH61" i="46"/>
  <c r="DG61" i="46"/>
  <c r="DF61" i="46"/>
  <c r="DE61" i="46"/>
  <c r="DD61" i="46"/>
  <c r="AO61" i="46" s="1"/>
  <c r="DC61" i="46"/>
  <c r="DB61" i="46"/>
  <c r="AM61" i="46" s="1"/>
  <c r="DA61" i="46"/>
  <c r="CZ61" i="46"/>
  <c r="AK61" i="46" s="1"/>
  <c r="CY61" i="46"/>
  <c r="AJ61" i="46" s="1"/>
  <c r="CX61" i="46"/>
  <c r="AI61" i="46" s="1"/>
  <c r="CW61" i="46"/>
  <c r="AH61" i="46" s="1"/>
  <c r="CV61" i="46"/>
  <c r="CU61" i="46"/>
  <c r="AF61" i="46" s="1"/>
  <c r="CT61" i="46"/>
  <c r="AE61" i="46" s="1"/>
  <c r="CS61" i="46"/>
  <c r="CR61" i="46"/>
  <c r="CQ61" i="46"/>
  <c r="AB61" i="46" s="1"/>
  <c r="CP61" i="46"/>
  <c r="AA61" i="46" s="1"/>
  <c r="CO61" i="46"/>
  <c r="Z61" i="46" s="1"/>
  <c r="CN61" i="46"/>
  <c r="Y61" i="46" s="1"/>
  <c r="CM61" i="46"/>
  <c r="CL61" i="46"/>
  <c r="W61" i="46" s="1"/>
  <c r="CK61" i="46"/>
  <c r="CJ61" i="46"/>
  <c r="U61" i="46" s="1"/>
  <c r="CI61" i="46"/>
  <c r="CH61" i="46"/>
  <c r="CG61" i="46"/>
  <c r="R61" i="46" s="1"/>
  <c r="CF61" i="46"/>
  <c r="Q61" i="46" s="1"/>
  <c r="CE61" i="46"/>
  <c r="CD61" i="46"/>
  <c r="O61" i="46" s="1"/>
  <c r="CC61" i="46"/>
  <c r="CB61" i="46"/>
  <c r="M61" i="46" s="1"/>
  <c r="CA61" i="46"/>
  <c r="BZ61" i="46"/>
  <c r="K61" i="46" s="1"/>
  <c r="BY61" i="46"/>
  <c r="J61" i="46" s="1"/>
  <c r="BX61" i="46"/>
  <c r="BW61" i="46"/>
  <c r="H61" i="46" s="1"/>
  <c r="BV61" i="46"/>
  <c r="G61" i="46" s="1"/>
  <c r="BU61" i="46"/>
  <c r="BT61" i="46"/>
  <c r="BS61" i="46"/>
  <c r="B61" i="46"/>
  <c r="B61" i="44" s="1"/>
  <c r="A61" i="46"/>
  <c r="A59" i="27" s="1"/>
  <c r="EF60" i="46"/>
  <c r="BQ60" i="46" s="1"/>
  <c r="EE60" i="46"/>
  <c r="ED60" i="46"/>
  <c r="EC60" i="46"/>
  <c r="EB60" i="46"/>
  <c r="EA60" i="46"/>
  <c r="DZ60" i="46"/>
  <c r="DY60" i="46"/>
  <c r="DX60" i="46"/>
  <c r="BI60" i="46" s="1"/>
  <c r="DW60" i="46"/>
  <c r="BH60" i="46" s="1"/>
  <c r="DV60" i="46"/>
  <c r="BG60" i="46" s="1"/>
  <c r="DU60" i="46"/>
  <c r="BF60" i="46" s="1"/>
  <c r="DT60" i="46"/>
  <c r="BE60" i="46" s="1"/>
  <c r="DS60" i="46"/>
  <c r="DR60" i="46"/>
  <c r="DQ60" i="46"/>
  <c r="DP60" i="46"/>
  <c r="DO60" i="46"/>
  <c r="AZ60" i="46" s="1"/>
  <c r="DN60" i="46"/>
  <c r="AY60" i="46" s="1"/>
  <c r="DM60" i="46"/>
  <c r="DL60" i="46"/>
  <c r="AW60" i="46" s="1"/>
  <c r="DK60" i="46"/>
  <c r="DJ60" i="46"/>
  <c r="AU60" i="46" s="1"/>
  <c r="DI60" i="46"/>
  <c r="AT60" i="46" s="1"/>
  <c r="DH60" i="46"/>
  <c r="AS60" i="46" s="1"/>
  <c r="DG60" i="46"/>
  <c r="AR60" i="46" s="1"/>
  <c r="DF60" i="46"/>
  <c r="AQ60" i="46" s="1"/>
  <c r="DE60" i="46"/>
  <c r="DD60" i="46"/>
  <c r="DC60" i="46"/>
  <c r="DB60" i="46"/>
  <c r="AM60" i="46" s="1"/>
  <c r="DA60" i="46"/>
  <c r="CZ60" i="46"/>
  <c r="AK60" i="46" s="1"/>
  <c r="CY60" i="46"/>
  <c r="AJ60" i="46" s="1"/>
  <c r="CX60" i="46"/>
  <c r="AI60" i="46" s="1"/>
  <c r="CW60" i="46"/>
  <c r="AH60" i="46" s="1"/>
  <c r="CV60" i="46"/>
  <c r="CU60" i="46"/>
  <c r="CT60" i="46"/>
  <c r="AE60" i="46" s="1"/>
  <c r="CS60" i="46"/>
  <c r="AD60" i="46" s="1"/>
  <c r="CR60" i="46"/>
  <c r="AC60" i="46" s="1"/>
  <c r="CQ60" i="46"/>
  <c r="AB60" i="46" s="1"/>
  <c r="CP60" i="46"/>
  <c r="AA60" i="46" s="1"/>
  <c r="CO60" i="46"/>
  <c r="Z60" i="46" s="1"/>
  <c r="CN60" i="46"/>
  <c r="CM60" i="46"/>
  <c r="CL60" i="46"/>
  <c r="W60" i="46" s="1"/>
  <c r="CK60" i="46"/>
  <c r="V60" i="46" s="1"/>
  <c r="CJ60" i="46"/>
  <c r="U60" i="46" s="1"/>
  <c r="CI60" i="46"/>
  <c r="T60" i="46" s="1"/>
  <c r="CH60" i="46"/>
  <c r="S60" i="46" s="1"/>
  <c r="CG60" i="46"/>
  <c r="R60" i="46" s="1"/>
  <c r="CF60" i="46"/>
  <c r="Q60" i="46" s="1"/>
  <c r="CE60" i="46"/>
  <c r="CD60" i="46"/>
  <c r="CC60" i="46"/>
  <c r="N60" i="46" s="1"/>
  <c r="CB60" i="46"/>
  <c r="CA60" i="46"/>
  <c r="BZ60" i="46"/>
  <c r="K60" i="46" s="1"/>
  <c r="BY60" i="46"/>
  <c r="J60" i="46" s="1"/>
  <c r="BX60" i="46"/>
  <c r="I60" i="46" s="1"/>
  <c r="BW60" i="46"/>
  <c r="BV60" i="46"/>
  <c r="G60" i="46" s="1"/>
  <c r="BU60" i="46"/>
  <c r="F60" i="46" s="1"/>
  <c r="BT60" i="46"/>
  <c r="E60" i="46" s="1"/>
  <c r="BS60" i="46"/>
  <c r="D60" i="46" s="1"/>
  <c r="B60" i="46"/>
  <c r="B60" i="44" s="1"/>
  <c r="A60" i="46"/>
  <c r="A58" i="27" s="1"/>
  <c r="EF59" i="46"/>
  <c r="EE59" i="46"/>
  <c r="BP59" i="46" s="1"/>
  <c r="ED59" i="46"/>
  <c r="BO59" i="44" s="1"/>
  <c r="EC59" i="46"/>
  <c r="BN59" i="44" s="1"/>
  <c r="EB59" i="46"/>
  <c r="BM59" i="44" s="1"/>
  <c r="EA59" i="46"/>
  <c r="DZ59" i="46"/>
  <c r="DY59" i="46"/>
  <c r="DX59" i="46"/>
  <c r="BI59" i="46" s="1"/>
  <c r="DW59" i="46"/>
  <c r="BH59" i="46" s="1"/>
  <c r="DV59" i="46"/>
  <c r="DU59" i="46"/>
  <c r="BF59" i="46" s="1"/>
  <c r="DT59" i="46"/>
  <c r="BE59" i="46" s="1"/>
  <c r="DS59" i="46"/>
  <c r="DR59" i="46"/>
  <c r="DQ59" i="46"/>
  <c r="BB59" i="46" s="1"/>
  <c r="DP59" i="46"/>
  <c r="BA59" i="46" s="1"/>
  <c r="DO59" i="46"/>
  <c r="AZ59" i="46" s="1"/>
  <c r="DN59" i="46"/>
  <c r="AY59" i="46" s="1"/>
  <c r="DM59" i="46"/>
  <c r="AX59" i="46" s="1"/>
  <c r="DL59" i="46"/>
  <c r="AW59" i="46" s="1"/>
  <c r="DK59" i="46"/>
  <c r="AV59" i="46" s="1"/>
  <c r="DJ59" i="46"/>
  <c r="AU59" i="46" s="1"/>
  <c r="DI59" i="46"/>
  <c r="DH59" i="46"/>
  <c r="DG59" i="46"/>
  <c r="AR59" i="46" s="1"/>
  <c r="DF59" i="46"/>
  <c r="AQ59" i="46" s="1"/>
  <c r="DE59" i="46"/>
  <c r="AP59" i="46" s="1"/>
  <c r="DD59" i="46"/>
  <c r="AO59" i="46" s="1"/>
  <c r="DC59" i="46"/>
  <c r="DB59" i="46"/>
  <c r="AM59" i="46" s="1"/>
  <c r="DA59" i="46"/>
  <c r="AL59" i="46" s="1"/>
  <c r="CZ59" i="46"/>
  <c r="AK59" i="46" s="1"/>
  <c r="CY59" i="46"/>
  <c r="AJ59" i="46" s="1"/>
  <c r="CX59" i="46"/>
  <c r="CW59" i="46"/>
  <c r="AH59" i="46" s="1"/>
  <c r="CV59" i="46"/>
  <c r="AG59" i="46" s="1"/>
  <c r="CU59" i="46"/>
  <c r="CT59" i="46"/>
  <c r="AE59" i="46" s="1"/>
  <c r="CS59" i="46"/>
  <c r="CR59" i="46"/>
  <c r="CQ59" i="46"/>
  <c r="AB59" i="46" s="1"/>
  <c r="CP59" i="46"/>
  <c r="AA59" i="46" s="1"/>
  <c r="CO59" i="46"/>
  <c r="Z59" i="46" s="1"/>
  <c r="CN59" i="46"/>
  <c r="Y59" i="46" s="1"/>
  <c r="CM59" i="46"/>
  <c r="CL59" i="46"/>
  <c r="W59" i="46" s="1"/>
  <c r="CK59" i="46"/>
  <c r="V59" i="46" s="1"/>
  <c r="CJ59" i="46"/>
  <c r="CI59" i="46"/>
  <c r="T59" i="46" s="1"/>
  <c r="CH59" i="46"/>
  <c r="CG59" i="46"/>
  <c r="R59" i="46" s="1"/>
  <c r="CF59" i="46"/>
  <c r="Q59" i="46" s="1"/>
  <c r="CE59" i="46"/>
  <c r="CD59" i="46"/>
  <c r="CC59" i="46"/>
  <c r="N59" i="46" s="1"/>
  <c r="CB59" i="46"/>
  <c r="M59" i="46" s="1"/>
  <c r="CA59" i="46"/>
  <c r="L59" i="46" s="1"/>
  <c r="BZ59" i="46"/>
  <c r="BY59" i="46"/>
  <c r="BX59" i="46"/>
  <c r="I59" i="46" s="1"/>
  <c r="BW59" i="46"/>
  <c r="H59" i="46" s="1"/>
  <c r="BV59" i="46"/>
  <c r="G59" i="46" s="1"/>
  <c r="BU59" i="46"/>
  <c r="F59" i="46" s="1"/>
  <c r="BT59" i="46"/>
  <c r="BS59" i="46"/>
  <c r="D59" i="46" s="1"/>
  <c r="B59" i="46"/>
  <c r="B59" i="44" s="1"/>
  <c r="A59" i="46"/>
  <c r="A57" i="27" s="1"/>
  <c r="EF58" i="46"/>
  <c r="BQ58" i="46" s="1"/>
  <c r="EE58" i="46"/>
  <c r="BP58" i="46" s="1"/>
  <c r="ED58" i="46"/>
  <c r="EC58" i="46"/>
  <c r="EB58" i="46"/>
  <c r="EA58" i="46"/>
  <c r="DZ58" i="46"/>
  <c r="BK58" i="46" s="1"/>
  <c r="DY58" i="46"/>
  <c r="BJ58" i="46" s="1"/>
  <c r="DX58" i="46"/>
  <c r="BI58" i="46" s="1"/>
  <c r="DW58" i="46"/>
  <c r="BH58" i="46" s="1"/>
  <c r="DV58" i="46"/>
  <c r="DU58" i="46"/>
  <c r="DT58" i="46"/>
  <c r="BE58" i="46" s="1"/>
  <c r="DS58" i="46"/>
  <c r="BD58" i="46" s="1"/>
  <c r="DR58" i="46"/>
  <c r="DQ58" i="46"/>
  <c r="DP58" i="46"/>
  <c r="BA58" i="46" s="1"/>
  <c r="DO58" i="46"/>
  <c r="DN58" i="46"/>
  <c r="DM58" i="46"/>
  <c r="DL58" i="46"/>
  <c r="AW58" i="46" s="1"/>
  <c r="DK58" i="46"/>
  <c r="AV58" i="46" s="1"/>
  <c r="DJ58" i="46"/>
  <c r="DI58" i="46"/>
  <c r="AT58" i="46" s="1"/>
  <c r="DH58" i="46"/>
  <c r="AS58" i="46" s="1"/>
  <c r="DG58" i="46"/>
  <c r="DF58" i="46"/>
  <c r="DE58" i="46"/>
  <c r="AP58" i="46" s="1"/>
  <c r="DD58" i="46"/>
  <c r="AO58" i="46" s="1"/>
  <c r="DC58" i="46"/>
  <c r="AN58" i="46" s="1"/>
  <c r="DB58" i="46"/>
  <c r="DA58" i="46"/>
  <c r="AL58" i="46" s="1"/>
  <c r="CZ58" i="46"/>
  <c r="CY58" i="46"/>
  <c r="CX58" i="46"/>
  <c r="CW58" i="46"/>
  <c r="AH58" i="46" s="1"/>
  <c r="CV58" i="46"/>
  <c r="CU58" i="46"/>
  <c r="AF58" i="46" s="1"/>
  <c r="CT58" i="46"/>
  <c r="CS58" i="46"/>
  <c r="AD58" i="46" s="1"/>
  <c r="CR58" i="46"/>
  <c r="AC58" i="46" s="1"/>
  <c r="CQ58" i="46"/>
  <c r="AB58" i="46" s="1"/>
  <c r="CP58" i="46"/>
  <c r="CO58" i="46"/>
  <c r="Z58" i="46" s="1"/>
  <c r="CN58" i="46"/>
  <c r="Y58" i="46" s="1"/>
  <c r="CM58" i="46"/>
  <c r="X58" i="46" s="1"/>
  <c r="CL58" i="46"/>
  <c r="W58" i="46" s="1"/>
  <c r="CK58" i="46"/>
  <c r="V58" i="46" s="1"/>
  <c r="CJ58" i="46"/>
  <c r="CI58" i="46"/>
  <c r="CH58" i="46"/>
  <c r="CG58" i="46"/>
  <c r="R58" i="46" s="1"/>
  <c r="CF58" i="46"/>
  <c r="Q58" i="46" s="1"/>
  <c r="CE58" i="46"/>
  <c r="P58" i="46" s="1"/>
  <c r="CD58" i="46"/>
  <c r="O58" i="46" s="1"/>
  <c r="CC58" i="46"/>
  <c r="N58" i="46" s="1"/>
  <c r="CB58" i="46"/>
  <c r="CA58" i="46"/>
  <c r="L58" i="46" s="1"/>
  <c r="BZ58" i="46"/>
  <c r="BY58" i="46"/>
  <c r="J58" i="46" s="1"/>
  <c r="BX58" i="46"/>
  <c r="BW58" i="46"/>
  <c r="H58" i="46" s="1"/>
  <c r="BV58" i="46"/>
  <c r="G58" i="46" s="1"/>
  <c r="BU58" i="46"/>
  <c r="F58" i="46" s="1"/>
  <c r="BT58" i="46"/>
  <c r="E58" i="46" s="1"/>
  <c r="BS58" i="46"/>
  <c r="D58" i="46" s="1"/>
  <c r="B58" i="46"/>
  <c r="B58" i="44" s="1"/>
  <c r="A58" i="46"/>
  <c r="A58" i="44" s="1"/>
  <c r="EF57" i="46"/>
  <c r="BQ57" i="46" s="1"/>
  <c r="EE57" i="46"/>
  <c r="BP57" i="46" s="1"/>
  <c r="ED57" i="46"/>
  <c r="BO57" i="46" s="1"/>
  <c r="EC57" i="46"/>
  <c r="BN57" i="46" s="1"/>
  <c r="EB57" i="46"/>
  <c r="EA57" i="46"/>
  <c r="BL57" i="46" s="1"/>
  <c r="DZ57" i="46"/>
  <c r="BK57" i="46" s="1"/>
  <c r="DY57" i="46"/>
  <c r="BJ57" i="46" s="1"/>
  <c r="DX57" i="46"/>
  <c r="BI57" i="46" s="1"/>
  <c r="DW57" i="46"/>
  <c r="BH57" i="46" s="1"/>
  <c r="DV57" i="46"/>
  <c r="DU57" i="46"/>
  <c r="BF57" i="46" s="1"/>
  <c r="DT57" i="46"/>
  <c r="BE57" i="46" s="1"/>
  <c r="DS57" i="46"/>
  <c r="BD57" i="46" s="1"/>
  <c r="DR57" i="46"/>
  <c r="DQ57" i="46"/>
  <c r="BB57" i="46" s="1"/>
  <c r="DP57" i="46"/>
  <c r="BA57" i="46" s="1"/>
  <c r="DO57" i="46"/>
  <c r="DN57" i="46"/>
  <c r="DM57" i="46"/>
  <c r="AX57" i="46" s="1"/>
  <c r="DL57" i="46"/>
  <c r="DK57" i="46"/>
  <c r="DJ57" i="46"/>
  <c r="DI57" i="46"/>
  <c r="DH57" i="46"/>
  <c r="AS57" i="46" s="1"/>
  <c r="DG57" i="46"/>
  <c r="AR57" i="46" s="1"/>
  <c r="DF57" i="46"/>
  <c r="AQ57" i="46" s="1"/>
  <c r="DE57" i="46"/>
  <c r="AP57" i="46" s="1"/>
  <c r="DD57" i="46"/>
  <c r="AO57" i="46" s="1"/>
  <c r="DC57" i="46"/>
  <c r="DB57" i="46"/>
  <c r="DA57" i="46"/>
  <c r="AL57" i="46" s="1"/>
  <c r="CZ57" i="46"/>
  <c r="AK57" i="46" s="1"/>
  <c r="CY57" i="46"/>
  <c r="AJ57" i="46" s="1"/>
  <c r="CX57" i="46"/>
  <c r="CW57" i="46"/>
  <c r="AH57" i="46" s="1"/>
  <c r="CV57" i="46"/>
  <c r="CU57" i="46"/>
  <c r="AF57" i="46" s="1"/>
  <c r="CT57" i="46"/>
  <c r="CS57" i="46"/>
  <c r="AD57" i="46" s="1"/>
  <c r="CR57" i="46"/>
  <c r="AC57" i="46" s="1"/>
  <c r="CQ57" i="46"/>
  <c r="AB57" i="46" s="1"/>
  <c r="CP57" i="46"/>
  <c r="AA57" i="46" s="1"/>
  <c r="CO57" i="46"/>
  <c r="Z57" i="46" s="1"/>
  <c r="CN57" i="46"/>
  <c r="CM57" i="46"/>
  <c r="CL57" i="46"/>
  <c r="CK57" i="46"/>
  <c r="CJ57" i="46"/>
  <c r="U57" i="46" s="1"/>
  <c r="CI57" i="46"/>
  <c r="CH57" i="46"/>
  <c r="S57" i="46" s="1"/>
  <c r="CG57" i="46"/>
  <c r="R57" i="46" s="1"/>
  <c r="CF57" i="46"/>
  <c r="Q57" i="46" s="1"/>
  <c r="CE57" i="46"/>
  <c r="P57" i="46" s="1"/>
  <c r="CD57" i="46"/>
  <c r="O57" i="46" s="1"/>
  <c r="CC57" i="46"/>
  <c r="CB57" i="46"/>
  <c r="M57" i="46" s="1"/>
  <c r="CA57" i="46"/>
  <c r="L57" i="46" s="1"/>
  <c r="BZ57" i="46"/>
  <c r="K57" i="46" s="1"/>
  <c r="BY57" i="46"/>
  <c r="J57" i="46" s="1"/>
  <c r="BX57" i="46"/>
  <c r="BW57" i="46"/>
  <c r="H57" i="46" s="1"/>
  <c r="BV57" i="46"/>
  <c r="G57" i="46" s="1"/>
  <c r="BU57" i="46"/>
  <c r="F57" i="46" s="1"/>
  <c r="BT57" i="46"/>
  <c r="E57" i="46" s="1"/>
  <c r="BS57" i="46"/>
  <c r="D57" i="46" s="1"/>
  <c r="B57" i="46"/>
  <c r="B57" i="44" s="1"/>
  <c r="A57" i="46"/>
  <c r="A55" i="27" s="1"/>
  <c r="EF56" i="46"/>
  <c r="BQ56" i="46" s="1"/>
  <c r="EE56" i="46"/>
  <c r="ED56" i="46"/>
  <c r="EC56" i="46"/>
  <c r="BN56" i="46" s="1"/>
  <c r="EB56" i="46"/>
  <c r="BM56" i="46" s="1"/>
  <c r="EA56" i="46"/>
  <c r="BL56" i="46" s="1"/>
  <c r="DZ56" i="46"/>
  <c r="BK56" i="46" s="1"/>
  <c r="DY56" i="46"/>
  <c r="BJ56" i="46" s="1"/>
  <c r="DX56" i="46"/>
  <c r="DW56" i="46"/>
  <c r="DV56" i="46"/>
  <c r="BG56" i="44" s="1"/>
  <c r="DU56" i="46"/>
  <c r="BF56" i="46" s="1"/>
  <c r="DT56" i="46"/>
  <c r="BE56" i="46" s="1"/>
  <c r="DS56" i="46"/>
  <c r="BD56" i="46" s="1"/>
  <c r="DR56" i="46"/>
  <c r="BC56" i="46" s="1"/>
  <c r="DQ56" i="46"/>
  <c r="BB56" i="46" s="1"/>
  <c r="DP56" i="46"/>
  <c r="BA56" i="46" s="1"/>
  <c r="DO56" i="46"/>
  <c r="AZ56" i="46" s="1"/>
  <c r="DN56" i="46"/>
  <c r="DM56" i="46"/>
  <c r="AX56" i="46" s="1"/>
  <c r="DL56" i="46"/>
  <c r="AW56" i="46" s="1"/>
  <c r="DK56" i="46"/>
  <c r="AV56" i="46" s="1"/>
  <c r="DJ56" i="46"/>
  <c r="DI56" i="46"/>
  <c r="AT56" i="46" s="1"/>
  <c r="DH56" i="46"/>
  <c r="AS56" i="46" s="1"/>
  <c r="DG56" i="46"/>
  <c r="AR56" i="46" s="1"/>
  <c r="DF56" i="46"/>
  <c r="DE56" i="46"/>
  <c r="AP56" i="46" s="1"/>
  <c r="DD56" i="46"/>
  <c r="AO56" i="46" s="1"/>
  <c r="DC56" i="46"/>
  <c r="AN56" i="46" s="1"/>
  <c r="DB56" i="46"/>
  <c r="DA56" i="46"/>
  <c r="AL56" i="46" s="1"/>
  <c r="CZ56" i="46"/>
  <c r="AK56" i="46" s="1"/>
  <c r="CY56" i="46"/>
  <c r="CX56" i="46"/>
  <c r="AI56" i="46" s="1"/>
  <c r="CW56" i="46"/>
  <c r="AH56" i="46" s="1"/>
  <c r="CV56" i="46"/>
  <c r="AG56" i="46" s="1"/>
  <c r="CU56" i="46"/>
  <c r="AF56" i="46" s="1"/>
  <c r="CT56" i="46"/>
  <c r="CS56" i="46"/>
  <c r="AD56" i="46" s="1"/>
  <c r="CR56" i="46"/>
  <c r="CQ56" i="46"/>
  <c r="AB56" i="46" s="1"/>
  <c r="CP56" i="46"/>
  <c r="CO56" i="46"/>
  <c r="Z56" i="46" s="1"/>
  <c r="CN56" i="46"/>
  <c r="Y56" i="46" s="1"/>
  <c r="CM56" i="46"/>
  <c r="X56" i="46" s="1"/>
  <c r="CL56" i="46"/>
  <c r="CK56" i="46"/>
  <c r="V56" i="46" s="1"/>
  <c r="CJ56" i="46"/>
  <c r="U56" i="46" s="1"/>
  <c r="CI56" i="46"/>
  <c r="CH56" i="46"/>
  <c r="CG56" i="46"/>
  <c r="R56" i="46" s="1"/>
  <c r="CF56" i="46"/>
  <c r="Q56" i="46" s="1"/>
  <c r="CE56" i="46"/>
  <c r="P56" i="46" s="1"/>
  <c r="CD56" i="46"/>
  <c r="O56" i="46" s="1"/>
  <c r="CC56" i="46"/>
  <c r="N56" i="46" s="1"/>
  <c r="CB56" i="46"/>
  <c r="M56" i="46" s="1"/>
  <c r="CA56" i="46"/>
  <c r="BZ56" i="46"/>
  <c r="BY56" i="46"/>
  <c r="J56" i="46" s="1"/>
  <c r="BX56" i="46"/>
  <c r="I56" i="46" s="1"/>
  <c r="BW56" i="46"/>
  <c r="H56" i="46" s="1"/>
  <c r="BV56" i="46"/>
  <c r="G56" i="46" s="1"/>
  <c r="BU56" i="46"/>
  <c r="F56" i="46" s="1"/>
  <c r="BT56" i="46"/>
  <c r="E56" i="46" s="1"/>
  <c r="BS56" i="46"/>
  <c r="D56" i="46" s="1"/>
  <c r="BG56" i="46"/>
  <c r="B56" i="46"/>
  <c r="B56" i="44" s="1"/>
  <c r="A56" i="46"/>
  <c r="C56" i="46" s="1"/>
  <c r="C56" i="44" s="1"/>
  <c r="EF55" i="46"/>
  <c r="BQ55" i="46" s="1"/>
  <c r="EE55" i="46"/>
  <c r="ED55" i="46"/>
  <c r="BO55" i="44" s="1"/>
  <c r="EC55" i="46"/>
  <c r="BN55" i="44" s="1"/>
  <c r="EB55" i="46"/>
  <c r="BM55" i="44" s="1"/>
  <c r="EA55" i="46"/>
  <c r="BL55" i="44" s="1"/>
  <c r="DZ55" i="46"/>
  <c r="BK55" i="44" s="1"/>
  <c r="DY55" i="46"/>
  <c r="BJ55" i="44" s="1"/>
  <c r="DX55" i="46"/>
  <c r="DW55" i="46"/>
  <c r="DV55" i="46"/>
  <c r="BG55" i="46" s="1"/>
  <c r="DU55" i="46"/>
  <c r="BF55" i="46" s="1"/>
  <c r="DT55" i="46"/>
  <c r="DS55" i="46"/>
  <c r="DR55" i="46"/>
  <c r="BC55" i="46" s="1"/>
  <c r="DQ55" i="46"/>
  <c r="BB55" i="46" s="1"/>
  <c r="DP55" i="46"/>
  <c r="BA55" i="46" s="1"/>
  <c r="DO55" i="46"/>
  <c r="DN55" i="46"/>
  <c r="AY55" i="46" s="1"/>
  <c r="DM55" i="46"/>
  <c r="DL55" i="46"/>
  <c r="AW55" i="46" s="1"/>
  <c r="DK55" i="46"/>
  <c r="DJ55" i="46"/>
  <c r="AU55" i="46" s="1"/>
  <c r="DI55" i="46"/>
  <c r="AT55" i="46" s="1"/>
  <c r="DH55" i="46"/>
  <c r="AS55" i="46" s="1"/>
  <c r="DG55" i="46"/>
  <c r="AR55" i="46" s="1"/>
  <c r="DF55" i="46"/>
  <c r="AQ55" i="46" s="1"/>
  <c r="DE55" i="46"/>
  <c r="DD55" i="46"/>
  <c r="AO55" i="46" s="1"/>
  <c r="DC55" i="46"/>
  <c r="DB55" i="46"/>
  <c r="AM55" i="46" s="1"/>
  <c r="DA55" i="46"/>
  <c r="AL55" i="46" s="1"/>
  <c r="CZ55" i="46"/>
  <c r="AK55" i="46" s="1"/>
  <c r="CY55" i="46"/>
  <c r="CX55" i="46"/>
  <c r="AI55" i="46" s="1"/>
  <c r="CW55" i="46"/>
  <c r="AH55" i="46" s="1"/>
  <c r="CV55" i="46"/>
  <c r="CU55" i="46"/>
  <c r="CT55" i="46"/>
  <c r="AE55" i="46" s="1"/>
  <c r="CS55" i="46"/>
  <c r="CR55" i="46"/>
  <c r="AC55" i="46" s="1"/>
  <c r="CQ55" i="46"/>
  <c r="AB55" i="46" s="1"/>
  <c r="CP55" i="46"/>
  <c r="AA55" i="46" s="1"/>
  <c r="CO55" i="46"/>
  <c r="CN55" i="46"/>
  <c r="CM55" i="46"/>
  <c r="CL55" i="46"/>
  <c r="W55" i="46" s="1"/>
  <c r="CK55" i="46"/>
  <c r="V55" i="46" s="1"/>
  <c r="CJ55" i="46"/>
  <c r="U55" i="46" s="1"/>
  <c r="CI55" i="46"/>
  <c r="T55" i="46" s="1"/>
  <c r="CH55" i="46"/>
  <c r="S55" i="46" s="1"/>
  <c r="CG55" i="46"/>
  <c r="R55" i="46" s="1"/>
  <c r="CF55" i="46"/>
  <c r="Q55" i="46" s="1"/>
  <c r="CE55" i="46"/>
  <c r="CD55" i="46"/>
  <c r="O55" i="46" s="1"/>
  <c r="CC55" i="46"/>
  <c r="N55" i="46" s="1"/>
  <c r="CB55" i="46"/>
  <c r="CA55" i="46"/>
  <c r="L55" i="46" s="1"/>
  <c r="BZ55" i="46"/>
  <c r="K55" i="46" s="1"/>
  <c r="BY55" i="46"/>
  <c r="J55" i="46" s="1"/>
  <c r="BX55" i="46"/>
  <c r="I55" i="46" s="1"/>
  <c r="BW55" i="46"/>
  <c r="H55" i="46" s="1"/>
  <c r="BV55" i="46"/>
  <c r="G55" i="46" s="1"/>
  <c r="BU55" i="46"/>
  <c r="F55" i="46" s="1"/>
  <c r="BT55" i="46"/>
  <c r="E55" i="46" s="1"/>
  <c r="BS55" i="46"/>
  <c r="D55" i="46" s="1"/>
  <c r="B55" i="46"/>
  <c r="B55" i="44" s="1"/>
  <c r="A55" i="46"/>
  <c r="A55" i="44" s="1"/>
  <c r="EF54" i="46"/>
  <c r="BQ54" i="46" s="1"/>
  <c r="EE54" i="46"/>
  <c r="ED54" i="46"/>
  <c r="BO54" i="46" s="1"/>
  <c r="EC54" i="46"/>
  <c r="EB54" i="46"/>
  <c r="BM54" i="46" s="1"/>
  <c r="EA54" i="46"/>
  <c r="DZ54" i="46"/>
  <c r="BK54" i="46" s="1"/>
  <c r="DY54" i="46"/>
  <c r="BJ54" i="46" s="1"/>
  <c r="DX54" i="46"/>
  <c r="BI54" i="46" s="1"/>
  <c r="DW54" i="46"/>
  <c r="DV54" i="46"/>
  <c r="BG54" i="46" s="1"/>
  <c r="DU54" i="46"/>
  <c r="DT54" i="46"/>
  <c r="DS54" i="46"/>
  <c r="BD54" i="46" s="1"/>
  <c r="DR54" i="46"/>
  <c r="BC54" i="46" s="1"/>
  <c r="DQ54" i="46"/>
  <c r="DP54" i="46"/>
  <c r="BA54" i="46" s="1"/>
  <c r="DO54" i="46"/>
  <c r="DN54" i="46"/>
  <c r="AY54" i="46" s="1"/>
  <c r="DM54" i="46"/>
  <c r="DL54" i="46"/>
  <c r="DK54" i="46"/>
  <c r="AV54" i="46" s="1"/>
  <c r="DJ54" i="46"/>
  <c r="AU54" i="46" s="1"/>
  <c r="DI54" i="46"/>
  <c r="AT54" i="46" s="1"/>
  <c r="DH54" i="46"/>
  <c r="AS54" i="46" s="1"/>
  <c r="DG54" i="46"/>
  <c r="AR54" i="46" s="1"/>
  <c r="DF54" i="46"/>
  <c r="AQ54" i="46" s="1"/>
  <c r="DE54" i="46"/>
  <c r="DD54" i="46"/>
  <c r="DC54" i="46"/>
  <c r="AN54" i="46" s="1"/>
  <c r="DB54" i="46"/>
  <c r="AM54" i="46" s="1"/>
  <c r="DA54" i="46"/>
  <c r="AL54" i="46" s="1"/>
  <c r="CZ54" i="46"/>
  <c r="AK54" i="46" s="1"/>
  <c r="CY54" i="46"/>
  <c r="CX54" i="46"/>
  <c r="AI54" i="46" s="1"/>
  <c r="CW54" i="46"/>
  <c r="CV54" i="46"/>
  <c r="AG54" i="46" s="1"/>
  <c r="CU54" i="46"/>
  <c r="CT54" i="46"/>
  <c r="CS54" i="46"/>
  <c r="AD54" i="46" s="1"/>
  <c r="CR54" i="46"/>
  <c r="AC54" i="46" s="1"/>
  <c r="CQ54" i="46"/>
  <c r="CP54" i="46"/>
  <c r="AA54" i="46" s="1"/>
  <c r="CO54" i="46"/>
  <c r="CN54" i="46"/>
  <c r="CM54" i="46"/>
  <c r="X54" i="46" s="1"/>
  <c r="CL54" i="46"/>
  <c r="W54" i="46" s="1"/>
  <c r="CK54" i="46"/>
  <c r="CJ54" i="46"/>
  <c r="U54" i="46" s="1"/>
  <c r="CI54" i="46"/>
  <c r="CH54" i="46"/>
  <c r="S54" i="46" s="1"/>
  <c r="CG54" i="46"/>
  <c r="R54" i="46" s="1"/>
  <c r="CF54" i="46"/>
  <c r="CE54" i="46"/>
  <c r="CD54" i="46"/>
  <c r="O54" i="46" s="1"/>
  <c r="CC54" i="46"/>
  <c r="CB54" i="46"/>
  <c r="M54" i="46" s="1"/>
  <c r="CA54" i="46"/>
  <c r="L54" i="46" s="1"/>
  <c r="BZ54" i="46"/>
  <c r="K54" i="46" s="1"/>
  <c r="BY54" i="46"/>
  <c r="BX54" i="46"/>
  <c r="BW54" i="46"/>
  <c r="H54" i="46" s="1"/>
  <c r="BV54" i="46"/>
  <c r="G54" i="46" s="1"/>
  <c r="BU54" i="46"/>
  <c r="BT54" i="46"/>
  <c r="E54" i="46" s="1"/>
  <c r="BS54" i="46"/>
  <c r="B54" i="46"/>
  <c r="B54" i="44" s="1"/>
  <c r="A54" i="46"/>
  <c r="EF53" i="46"/>
  <c r="BQ53" i="46" s="1"/>
  <c r="EE53" i="46"/>
  <c r="ED53" i="46"/>
  <c r="EC53" i="46"/>
  <c r="EB53" i="46"/>
  <c r="BM53" i="46" s="1"/>
  <c r="EA53" i="46"/>
  <c r="BL53" i="46" s="1"/>
  <c r="DZ53" i="46"/>
  <c r="BK53" i="46" s="1"/>
  <c r="DY53" i="46"/>
  <c r="DX53" i="46"/>
  <c r="BI53" i="46" s="1"/>
  <c r="DW53" i="46"/>
  <c r="BH53" i="46" s="1"/>
  <c r="DV53" i="46"/>
  <c r="BG53" i="46" s="1"/>
  <c r="DU53" i="46"/>
  <c r="DT53" i="46"/>
  <c r="DS53" i="46"/>
  <c r="DR53" i="46"/>
  <c r="BC53" i="46" s="1"/>
  <c r="DQ53" i="46"/>
  <c r="DP53" i="46"/>
  <c r="BA53" i="46" s="1"/>
  <c r="DO53" i="46"/>
  <c r="AZ53" i="46" s="1"/>
  <c r="DN53" i="46"/>
  <c r="AY53" i="46" s="1"/>
  <c r="DM53" i="46"/>
  <c r="DL53" i="46"/>
  <c r="DK53" i="46"/>
  <c r="DJ53" i="46"/>
  <c r="AU53" i="46" s="1"/>
  <c r="DI53" i="46"/>
  <c r="DH53" i="46"/>
  <c r="AS53" i="46" s="1"/>
  <c r="DG53" i="46"/>
  <c r="DF53" i="46"/>
  <c r="AQ53" i="44" s="1"/>
  <c r="DE53" i="46"/>
  <c r="DD53" i="46"/>
  <c r="AO53" i="46" s="1"/>
  <c r="DC53" i="46"/>
  <c r="DB53" i="46"/>
  <c r="DA53" i="46"/>
  <c r="CZ53" i="46"/>
  <c r="AK53" i="46" s="1"/>
  <c r="CY53" i="46"/>
  <c r="AJ53" i="46" s="1"/>
  <c r="CX53" i="46"/>
  <c r="AI53" i="46" s="1"/>
  <c r="CW53" i="46"/>
  <c r="AH53" i="46" s="1"/>
  <c r="CV53" i="46"/>
  <c r="AG53" i="46" s="1"/>
  <c r="CU53" i="46"/>
  <c r="CT53" i="46"/>
  <c r="CS53" i="46"/>
  <c r="CR53" i="46"/>
  <c r="AC53" i="46" s="1"/>
  <c r="CQ53" i="46"/>
  <c r="CP53" i="46"/>
  <c r="AA53" i="46" s="1"/>
  <c r="CO53" i="46"/>
  <c r="Z53" i="44" s="1"/>
  <c r="CN53" i="46"/>
  <c r="CM53" i="46"/>
  <c r="X53" i="46" s="1"/>
  <c r="CL53" i="46"/>
  <c r="W53" i="46" s="1"/>
  <c r="CK53" i="46"/>
  <c r="CJ53" i="46"/>
  <c r="U53" i="46" s="1"/>
  <c r="CI53" i="46"/>
  <c r="CH53" i="46"/>
  <c r="S53" i="46" s="1"/>
  <c r="CG53" i="46"/>
  <c r="R53" i="46" s="1"/>
  <c r="CF53" i="46"/>
  <c r="Q53" i="46" s="1"/>
  <c r="CE53" i="46"/>
  <c r="CD53" i="46"/>
  <c r="CC53" i="46"/>
  <c r="CB53" i="46"/>
  <c r="M53" i="46" s="1"/>
  <c r="CA53" i="46"/>
  <c r="BZ53" i="46"/>
  <c r="K53" i="46" s="1"/>
  <c r="BY53" i="46"/>
  <c r="BX53" i="46"/>
  <c r="I53" i="46" s="1"/>
  <c r="BW53" i="46"/>
  <c r="BV53" i="46"/>
  <c r="G53" i="46" s="1"/>
  <c r="BU53" i="46"/>
  <c r="BT53" i="46"/>
  <c r="E53" i="46" s="1"/>
  <c r="BS53" i="46"/>
  <c r="D53" i="46" s="1"/>
  <c r="AQ53" i="46"/>
  <c r="B53" i="46"/>
  <c r="B53" i="44" s="1"/>
  <c r="A53" i="46"/>
  <c r="C53" i="46" s="1"/>
  <c r="C53" i="44" s="1"/>
  <c r="EF52" i="46"/>
  <c r="BQ52" i="46" s="1"/>
  <c r="EE52" i="46"/>
  <c r="BP52" i="46" s="1"/>
  <c r="ED52" i="46"/>
  <c r="BO52" i="44" s="1"/>
  <c r="EC52" i="46"/>
  <c r="BN52" i="46" s="1"/>
  <c r="EB52" i="46"/>
  <c r="BM52" i="46" s="1"/>
  <c r="EA52" i="46"/>
  <c r="DZ52" i="46"/>
  <c r="DY52" i="46"/>
  <c r="BJ52" i="46" s="1"/>
  <c r="DX52" i="46"/>
  <c r="DW52" i="46"/>
  <c r="BH52" i="46" s="1"/>
  <c r="DV52" i="46"/>
  <c r="BG52" i="46" s="1"/>
  <c r="DU52" i="46"/>
  <c r="DT52" i="46"/>
  <c r="DS52" i="46"/>
  <c r="BD52" i="46" s="1"/>
  <c r="DR52" i="46"/>
  <c r="BC52" i="46" s="1"/>
  <c r="DQ52" i="46"/>
  <c r="BB52" i="46" s="1"/>
  <c r="DP52" i="46"/>
  <c r="DO52" i="46"/>
  <c r="DN52" i="46"/>
  <c r="AY52" i="46" s="1"/>
  <c r="DM52" i="46"/>
  <c r="AX52" i="46" s="1"/>
  <c r="DL52" i="46"/>
  <c r="AW52" i="46" s="1"/>
  <c r="DK52" i="46"/>
  <c r="DJ52" i="46"/>
  <c r="DI52" i="46"/>
  <c r="AT52" i="46" s="1"/>
  <c r="DH52" i="46"/>
  <c r="AS52" i="46" s="1"/>
  <c r="DG52" i="46"/>
  <c r="DF52" i="46"/>
  <c r="AQ52" i="46" s="1"/>
  <c r="DE52" i="46"/>
  <c r="AP52" i="46" s="1"/>
  <c r="DD52" i="46"/>
  <c r="AO52" i="46" s="1"/>
  <c r="DC52" i="46"/>
  <c r="AN52" i="46" s="1"/>
  <c r="DB52" i="46"/>
  <c r="AM52" i="46" s="1"/>
  <c r="DA52" i="46"/>
  <c r="AL52" i="46" s="1"/>
  <c r="CZ52" i="46"/>
  <c r="AK52" i="46" s="1"/>
  <c r="CY52" i="46"/>
  <c r="CX52" i="46"/>
  <c r="AI52" i="46" s="1"/>
  <c r="CW52" i="46"/>
  <c r="AH52" i="46" s="1"/>
  <c r="CV52" i="46"/>
  <c r="AG52" i="46" s="1"/>
  <c r="CU52" i="46"/>
  <c r="AF52" i="46" s="1"/>
  <c r="CT52" i="46"/>
  <c r="CS52" i="46"/>
  <c r="AD52" i="46" s="1"/>
  <c r="CR52" i="46"/>
  <c r="AC52" i="46" s="1"/>
  <c r="CQ52" i="46"/>
  <c r="CP52" i="46"/>
  <c r="AA52" i="46" s="1"/>
  <c r="CO52" i="46"/>
  <c r="Z52" i="46" s="1"/>
  <c r="CN52" i="46"/>
  <c r="Y52" i="46" s="1"/>
  <c r="CM52" i="46"/>
  <c r="X52" i="46" s="1"/>
  <c r="CL52" i="46"/>
  <c r="W52" i="46" s="1"/>
  <c r="CK52" i="46"/>
  <c r="V52" i="46" s="1"/>
  <c r="CJ52" i="46"/>
  <c r="CI52" i="46"/>
  <c r="CH52" i="46"/>
  <c r="S52" i="46" s="1"/>
  <c r="CG52" i="46"/>
  <c r="R52" i="46" s="1"/>
  <c r="CF52" i="46"/>
  <c r="CE52" i="46"/>
  <c r="P52" i="46" s="1"/>
  <c r="CD52" i="46"/>
  <c r="CC52" i="46"/>
  <c r="N52" i="46" s="1"/>
  <c r="CB52" i="46"/>
  <c r="CA52" i="46"/>
  <c r="BZ52" i="46"/>
  <c r="K52" i="46" s="1"/>
  <c r="BY52" i="46"/>
  <c r="J52" i="46" s="1"/>
  <c r="BX52" i="46"/>
  <c r="I52" i="46" s="1"/>
  <c r="BW52" i="46"/>
  <c r="BV52" i="46"/>
  <c r="G52" i="46" s="1"/>
  <c r="BU52" i="46"/>
  <c r="F52" i="46" s="1"/>
  <c r="BT52" i="46"/>
  <c r="E52" i="46" s="1"/>
  <c r="BS52" i="46"/>
  <c r="D52" i="46" s="1"/>
  <c r="BO52" i="46"/>
  <c r="B52" i="46"/>
  <c r="B52" i="44" s="1"/>
  <c r="A52" i="46"/>
  <c r="A50" i="29" s="1"/>
  <c r="EF51" i="46"/>
  <c r="EE51" i="46"/>
  <c r="BP51" i="46" s="1"/>
  <c r="ED51" i="46"/>
  <c r="BO51" i="44" s="1"/>
  <c r="EC51" i="46"/>
  <c r="BN51" i="44" s="1"/>
  <c r="EB51" i="46"/>
  <c r="BM51" i="44" s="1"/>
  <c r="EA51" i="46"/>
  <c r="DZ51" i="46"/>
  <c r="BK51" i="46" s="1"/>
  <c r="DY51" i="46"/>
  <c r="DX51" i="46"/>
  <c r="BI51" i="46" s="1"/>
  <c r="DW51" i="46"/>
  <c r="BH51" i="46" s="1"/>
  <c r="DV51" i="46"/>
  <c r="BG51" i="46" s="1"/>
  <c r="DU51" i="46"/>
  <c r="DT51" i="46"/>
  <c r="DS51" i="46"/>
  <c r="DR51" i="46"/>
  <c r="BC51" i="46" s="1"/>
  <c r="DQ51" i="46"/>
  <c r="BB51" i="46" s="1"/>
  <c r="DP51" i="46"/>
  <c r="BA51" i="46" s="1"/>
  <c r="DO51" i="46"/>
  <c r="DN51" i="46"/>
  <c r="AY51" i="46" s="1"/>
  <c r="DM51" i="46"/>
  <c r="DL51" i="46"/>
  <c r="DK51" i="46"/>
  <c r="AV51" i="46" s="1"/>
  <c r="DJ51" i="46"/>
  <c r="AU51" i="46" s="1"/>
  <c r="DI51" i="46"/>
  <c r="AT51" i="46" s="1"/>
  <c r="DH51" i="46"/>
  <c r="AS51" i="46" s="1"/>
  <c r="DG51" i="46"/>
  <c r="AR51" i="46" s="1"/>
  <c r="DF51" i="46"/>
  <c r="DE51" i="46"/>
  <c r="DD51" i="46"/>
  <c r="DC51" i="46"/>
  <c r="DB51" i="46"/>
  <c r="AM51" i="46" s="1"/>
  <c r="DA51" i="46"/>
  <c r="AL51" i="46" s="1"/>
  <c r="CZ51" i="46"/>
  <c r="CY51" i="46"/>
  <c r="AJ51" i="46" s="1"/>
  <c r="CX51" i="46"/>
  <c r="CW51" i="46"/>
  <c r="AH51" i="46" s="1"/>
  <c r="CV51" i="46"/>
  <c r="CU51" i="46"/>
  <c r="AF51" i="46" s="1"/>
  <c r="CT51" i="46"/>
  <c r="CS51" i="46"/>
  <c r="CR51" i="46"/>
  <c r="AC51" i="46" s="1"/>
  <c r="CQ51" i="46"/>
  <c r="AB51" i="46" s="1"/>
  <c r="CP51" i="46"/>
  <c r="CO51" i="46"/>
  <c r="Z51" i="46" s="1"/>
  <c r="CN51" i="46"/>
  <c r="CM51" i="46"/>
  <c r="CL51" i="46"/>
  <c r="W51" i="46" s="1"/>
  <c r="CK51" i="46"/>
  <c r="V51" i="46" s="1"/>
  <c r="CJ51" i="46"/>
  <c r="CI51" i="46"/>
  <c r="T51" i="46" s="1"/>
  <c r="CH51" i="46"/>
  <c r="S51" i="46" s="1"/>
  <c r="CG51" i="46"/>
  <c r="R51" i="46" s="1"/>
  <c r="CF51" i="46"/>
  <c r="CE51" i="46"/>
  <c r="P51" i="46" s="1"/>
  <c r="CD51" i="46"/>
  <c r="CC51" i="46"/>
  <c r="N51" i="46" s="1"/>
  <c r="CB51" i="46"/>
  <c r="M51" i="46" s="1"/>
  <c r="CA51" i="46"/>
  <c r="L51" i="46" s="1"/>
  <c r="BZ51" i="46"/>
  <c r="K51" i="46" s="1"/>
  <c r="BY51" i="46"/>
  <c r="J51" i="46" s="1"/>
  <c r="BX51" i="46"/>
  <c r="BW51" i="46"/>
  <c r="H51" i="46" s="1"/>
  <c r="BV51" i="46"/>
  <c r="G51" i="46" s="1"/>
  <c r="BU51" i="46"/>
  <c r="F51" i="46" s="1"/>
  <c r="BT51" i="46"/>
  <c r="E51" i="46" s="1"/>
  <c r="BS51" i="46"/>
  <c r="D51" i="46" s="1"/>
  <c r="B51" i="46"/>
  <c r="B51" i="44" s="1"/>
  <c r="A51" i="46"/>
  <c r="A49" i="29" s="1"/>
  <c r="EF50" i="46"/>
  <c r="BQ50" i="46" s="1"/>
  <c r="EE50" i="46"/>
  <c r="ED50" i="46"/>
  <c r="BO50" i="46" s="1"/>
  <c r="EC50" i="46"/>
  <c r="BN50" i="46" s="1"/>
  <c r="EB50" i="46"/>
  <c r="EA50" i="46"/>
  <c r="BL50" i="46" s="1"/>
  <c r="DZ50" i="46"/>
  <c r="DY50" i="46"/>
  <c r="BJ50" i="46" s="1"/>
  <c r="DX50" i="46"/>
  <c r="BI50" i="46" s="1"/>
  <c r="DW50" i="46"/>
  <c r="BH50" i="46" s="1"/>
  <c r="DV50" i="46"/>
  <c r="BG50" i="46" s="1"/>
  <c r="DU50" i="46"/>
  <c r="BF50" i="46" s="1"/>
  <c r="DT50" i="46"/>
  <c r="BE50" i="46" s="1"/>
  <c r="DS50" i="46"/>
  <c r="DR50" i="46"/>
  <c r="BC50" i="46" s="1"/>
  <c r="DQ50" i="46"/>
  <c r="BB50" i="46" s="1"/>
  <c r="DP50" i="46"/>
  <c r="BA50" i="46" s="1"/>
  <c r="DO50" i="46"/>
  <c r="AZ50" i="46" s="1"/>
  <c r="DN50" i="46"/>
  <c r="AY50" i="46" s="1"/>
  <c r="DM50" i="46"/>
  <c r="AX50" i="46" s="1"/>
  <c r="DL50" i="46"/>
  <c r="AW50" i="46" s="1"/>
  <c r="DK50" i="46"/>
  <c r="DJ50" i="46"/>
  <c r="AU50" i="46" s="1"/>
  <c r="DI50" i="46"/>
  <c r="AT50" i="46" s="1"/>
  <c r="DH50" i="46"/>
  <c r="DG50" i="46"/>
  <c r="AR50" i="46" s="1"/>
  <c r="DF50" i="46"/>
  <c r="AQ50" i="46" s="1"/>
  <c r="DE50" i="46"/>
  <c r="AP50" i="46" s="1"/>
  <c r="DD50" i="46"/>
  <c r="AO50" i="46" s="1"/>
  <c r="DC50" i="46"/>
  <c r="DB50" i="46"/>
  <c r="AM50" i="46" s="1"/>
  <c r="DA50" i="46"/>
  <c r="AL50" i="46" s="1"/>
  <c r="CZ50" i="46"/>
  <c r="AK50" i="46" s="1"/>
  <c r="CY50" i="46"/>
  <c r="AJ50" i="46" s="1"/>
  <c r="CX50" i="46"/>
  <c r="AI50" i="46" s="1"/>
  <c r="CW50" i="46"/>
  <c r="AH50" i="46" s="1"/>
  <c r="CV50" i="46"/>
  <c r="AG50" i="46" s="1"/>
  <c r="CU50" i="46"/>
  <c r="CT50" i="46"/>
  <c r="CS50" i="46"/>
  <c r="AD50" i="46" s="1"/>
  <c r="CR50" i="46"/>
  <c r="AC50" i="46" s="1"/>
  <c r="CQ50" i="46"/>
  <c r="CP50" i="46"/>
  <c r="AA50" i="46" s="1"/>
  <c r="CO50" i="46"/>
  <c r="Z50" i="46" s="1"/>
  <c r="CN50" i="46"/>
  <c r="Y50" i="46" s="1"/>
  <c r="CM50" i="46"/>
  <c r="CL50" i="46"/>
  <c r="W50" i="46" s="1"/>
  <c r="CK50" i="46"/>
  <c r="V50" i="46" s="1"/>
  <c r="CJ50" i="46"/>
  <c r="U50" i="46" s="1"/>
  <c r="CI50" i="46"/>
  <c r="T50" i="46" s="1"/>
  <c r="CH50" i="46"/>
  <c r="S50" i="46" s="1"/>
  <c r="CG50" i="46"/>
  <c r="CF50" i="46"/>
  <c r="Q50" i="46" s="1"/>
  <c r="CE50" i="46"/>
  <c r="CD50" i="46"/>
  <c r="O50" i="46" s="1"/>
  <c r="CC50" i="46"/>
  <c r="N50" i="46" s="1"/>
  <c r="CB50" i="46"/>
  <c r="CA50" i="46"/>
  <c r="L50" i="46" s="1"/>
  <c r="BZ50" i="46"/>
  <c r="K50" i="46" s="1"/>
  <c r="BY50" i="46"/>
  <c r="J50" i="46" s="1"/>
  <c r="BX50" i="46"/>
  <c r="I50" i="46" s="1"/>
  <c r="BW50" i="46"/>
  <c r="H50" i="46" s="1"/>
  <c r="BV50" i="46"/>
  <c r="G50" i="46" s="1"/>
  <c r="BU50" i="46"/>
  <c r="F50" i="46" s="1"/>
  <c r="BT50" i="46"/>
  <c r="E50" i="46" s="1"/>
  <c r="BS50" i="46"/>
  <c r="B50" i="46"/>
  <c r="B50" i="44" s="1"/>
  <c r="A50" i="46"/>
  <c r="A48" i="27" s="1"/>
  <c r="EF49" i="46"/>
  <c r="EE49" i="46"/>
  <c r="ED49" i="46"/>
  <c r="BO49" i="46" s="1"/>
  <c r="EC49" i="46"/>
  <c r="EB49" i="46"/>
  <c r="BM49" i="46" s="1"/>
  <c r="EA49" i="46"/>
  <c r="BL49" i="46" s="1"/>
  <c r="DZ49" i="46"/>
  <c r="BK49" i="46" s="1"/>
  <c r="DY49" i="46"/>
  <c r="BJ49" i="46" s="1"/>
  <c r="DX49" i="46"/>
  <c r="DW49" i="46"/>
  <c r="DV49" i="46"/>
  <c r="BG49" i="46" s="1"/>
  <c r="DU49" i="46"/>
  <c r="DT49" i="46"/>
  <c r="DS49" i="46"/>
  <c r="DR49" i="46"/>
  <c r="BC49" i="46" s="1"/>
  <c r="DQ49" i="46"/>
  <c r="BB49" i="46" s="1"/>
  <c r="DP49" i="46"/>
  <c r="BA49" i="46" s="1"/>
  <c r="DO49" i="46"/>
  <c r="DN49" i="46"/>
  <c r="AY49" i="46" s="1"/>
  <c r="DM49" i="46"/>
  <c r="AX49" i="46" s="1"/>
  <c r="DL49" i="46"/>
  <c r="AW49" i="46" s="1"/>
  <c r="DK49" i="46"/>
  <c r="DJ49" i="46"/>
  <c r="DI49" i="46"/>
  <c r="DH49" i="46"/>
  <c r="AS49" i="46" s="1"/>
  <c r="DG49" i="46"/>
  <c r="DF49" i="46"/>
  <c r="AQ49" i="46" s="1"/>
  <c r="DE49" i="46"/>
  <c r="AP49" i="46" s="1"/>
  <c r="DD49" i="46"/>
  <c r="AO49" i="46" s="1"/>
  <c r="DC49" i="46"/>
  <c r="DB49" i="46"/>
  <c r="AM49" i="46" s="1"/>
  <c r="DA49" i="46"/>
  <c r="CZ49" i="46"/>
  <c r="AK49" i="46" s="1"/>
  <c r="CY49" i="46"/>
  <c r="CX49" i="46"/>
  <c r="CW49" i="46"/>
  <c r="AH49" i="46" s="1"/>
  <c r="CV49" i="46"/>
  <c r="CU49" i="46"/>
  <c r="AF49" i="46" s="1"/>
  <c r="CT49" i="46"/>
  <c r="CS49" i="46"/>
  <c r="CR49" i="46"/>
  <c r="CQ49" i="46"/>
  <c r="CP49" i="46"/>
  <c r="AA49" i="46" s="1"/>
  <c r="CO49" i="46"/>
  <c r="Z49" i="46" s="1"/>
  <c r="CN49" i="46"/>
  <c r="CM49" i="46"/>
  <c r="X49" i="46" s="1"/>
  <c r="CL49" i="46"/>
  <c r="W49" i="46" s="1"/>
  <c r="CK49" i="46"/>
  <c r="CJ49" i="46"/>
  <c r="CI49" i="46"/>
  <c r="CH49" i="46"/>
  <c r="S49" i="46" s="1"/>
  <c r="CG49" i="46"/>
  <c r="R49" i="46" s="1"/>
  <c r="CF49" i="46"/>
  <c r="Q49" i="46" s="1"/>
  <c r="CE49" i="46"/>
  <c r="P49" i="46" s="1"/>
  <c r="CD49" i="46"/>
  <c r="O49" i="46" s="1"/>
  <c r="CC49" i="46"/>
  <c r="N49" i="46" s="1"/>
  <c r="CB49" i="46"/>
  <c r="M49" i="46" s="1"/>
  <c r="CA49" i="46"/>
  <c r="BZ49" i="46"/>
  <c r="BY49" i="46"/>
  <c r="J49" i="46" s="1"/>
  <c r="BX49" i="46"/>
  <c r="I49" i="46" s="1"/>
  <c r="BW49" i="46"/>
  <c r="H49" i="46" s="1"/>
  <c r="BV49" i="46"/>
  <c r="G49" i="46" s="1"/>
  <c r="BU49" i="46"/>
  <c r="F49" i="46" s="1"/>
  <c r="BT49" i="46"/>
  <c r="E49" i="46" s="1"/>
  <c r="BS49" i="46"/>
  <c r="B49" i="46"/>
  <c r="B49" i="44" s="1"/>
  <c r="A49" i="46"/>
  <c r="A47" i="29" s="1"/>
  <c r="EF48" i="46"/>
  <c r="BQ48" i="46" s="1"/>
  <c r="EE48" i="46"/>
  <c r="ED48" i="46"/>
  <c r="BO48" i="44" s="1"/>
  <c r="EC48" i="46"/>
  <c r="BN48" i="44" s="1"/>
  <c r="EB48" i="46"/>
  <c r="EA48" i="46"/>
  <c r="DZ48" i="46"/>
  <c r="BK48" i="46" s="1"/>
  <c r="DY48" i="46"/>
  <c r="BJ48" i="46" s="1"/>
  <c r="DX48" i="46"/>
  <c r="BI48" i="46" s="1"/>
  <c r="DW48" i="46"/>
  <c r="BH48" i="46" s="1"/>
  <c r="DV48" i="46"/>
  <c r="BG48" i="46" s="1"/>
  <c r="DU48" i="46"/>
  <c r="DT48" i="46"/>
  <c r="BE48" i="46" s="1"/>
  <c r="DS48" i="46"/>
  <c r="DR48" i="46"/>
  <c r="DQ48" i="46"/>
  <c r="BB48" i="46" s="1"/>
  <c r="DP48" i="46"/>
  <c r="BA48" i="46" s="1"/>
  <c r="DO48" i="46"/>
  <c r="DN48" i="46"/>
  <c r="AY48" i="46" s="1"/>
  <c r="DM48" i="46"/>
  <c r="DL48" i="46"/>
  <c r="AW48" i="46" s="1"/>
  <c r="DK48" i="46"/>
  <c r="DJ48" i="46"/>
  <c r="DI48" i="46"/>
  <c r="DH48" i="46"/>
  <c r="DG48" i="46"/>
  <c r="AR48" i="46" s="1"/>
  <c r="DF48" i="46"/>
  <c r="AQ48" i="46" s="1"/>
  <c r="DE48" i="46"/>
  <c r="AP48" i="46" s="1"/>
  <c r="DD48" i="46"/>
  <c r="DC48" i="46"/>
  <c r="DB48" i="46"/>
  <c r="DA48" i="46"/>
  <c r="CZ48" i="46"/>
  <c r="AK48" i="46" s="1"/>
  <c r="CY48" i="46"/>
  <c r="AJ48" i="46" s="1"/>
  <c r="CX48" i="46"/>
  <c r="AI48" i="46" s="1"/>
  <c r="CW48" i="46"/>
  <c r="CV48" i="46"/>
  <c r="AG48" i="46" s="1"/>
  <c r="CU48" i="46"/>
  <c r="CT48" i="46"/>
  <c r="AE48" i="46" s="1"/>
  <c r="CS48" i="46"/>
  <c r="AD48" i="46" s="1"/>
  <c r="CR48" i="46"/>
  <c r="AC48" i="46" s="1"/>
  <c r="CQ48" i="46"/>
  <c r="AB48" i="46" s="1"/>
  <c r="CP48" i="46"/>
  <c r="AA48" i="46" s="1"/>
  <c r="CO48" i="46"/>
  <c r="CN48" i="46"/>
  <c r="Y48" i="46" s="1"/>
  <c r="CM48" i="46"/>
  <c r="CL48" i="46"/>
  <c r="W48" i="46" s="1"/>
  <c r="CK48" i="46"/>
  <c r="CJ48" i="46"/>
  <c r="U48" i="46" s="1"/>
  <c r="CI48" i="46"/>
  <c r="T48" i="46" s="1"/>
  <c r="CH48" i="46"/>
  <c r="S48" i="46" s="1"/>
  <c r="CG48" i="46"/>
  <c r="R48" i="46" s="1"/>
  <c r="CF48" i="46"/>
  <c r="CE48" i="46"/>
  <c r="CD48" i="46"/>
  <c r="O48" i="46" s="1"/>
  <c r="CC48" i="46"/>
  <c r="N48" i="46" s="1"/>
  <c r="CB48" i="46"/>
  <c r="M48" i="46" s="1"/>
  <c r="CA48" i="46"/>
  <c r="L48" i="46" s="1"/>
  <c r="BZ48" i="46"/>
  <c r="K48" i="46" s="1"/>
  <c r="BY48" i="46"/>
  <c r="J48" i="46" s="1"/>
  <c r="BX48" i="46"/>
  <c r="I48" i="46" s="1"/>
  <c r="BW48" i="46"/>
  <c r="BV48" i="46"/>
  <c r="G48" i="46" s="1"/>
  <c r="BU48" i="46"/>
  <c r="F48" i="46" s="1"/>
  <c r="BT48" i="46"/>
  <c r="E48" i="46" s="1"/>
  <c r="BS48" i="46"/>
  <c r="D48" i="46" s="1"/>
  <c r="BO48" i="46"/>
  <c r="BN48" i="46"/>
  <c r="B48" i="46"/>
  <c r="B48" i="44" s="1"/>
  <c r="A48" i="46"/>
  <c r="EF47" i="46"/>
  <c r="BQ47" i="46" s="1"/>
  <c r="EE47" i="46"/>
  <c r="ED47" i="46"/>
  <c r="BO47" i="46" s="1"/>
  <c r="EC47" i="46"/>
  <c r="EB47" i="46"/>
  <c r="BM47" i="44" s="1"/>
  <c r="EA47" i="46"/>
  <c r="BL47" i="46" s="1"/>
  <c r="DZ47" i="46"/>
  <c r="BK47" i="46" s="1"/>
  <c r="DY47" i="46"/>
  <c r="BJ47" i="46" s="1"/>
  <c r="DX47" i="46"/>
  <c r="BI47" i="46" s="1"/>
  <c r="DW47" i="46"/>
  <c r="BH47" i="46" s="1"/>
  <c r="DV47" i="46"/>
  <c r="DU47" i="46"/>
  <c r="BF47" i="46" s="1"/>
  <c r="DT47" i="46"/>
  <c r="BE47" i="46" s="1"/>
  <c r="DS47" i="46"/>
  <c r="DR47" i="46"/>
  <c r="DQ47" i="46"/>
  <c r="BB47" i="46" s="1"/>
  <c r="DP47" i="46"/>
  <c r="DO47" i="46"/>
  <c r="DN47" i="46"/>
  <c r="AY47" i="46" s="1"/>
  <c r="DM47" i="46"/>
  <c r="DL47" i="46"/>
  <c r="AW47" i="46" s="1"/>
  <c r="DK47" i="46"/>
  <c r="AV47" i="46" s="1"/>
  <c r="DJ47" i="46"/>
  <c r="AU47" i="46" s="1"/>
  <c r="DI47" i="46"/>
  <c r="AT47" i="46" s="1"/>
  <c r="DH47" i="46"/>
  <c r="AS47" i="46" s="1"/>
  <c r="DG47" i="46"/>
  <c r="AR47" i="46" s="1"/>
  <c r="DF47" i="46"/>
  <c r="AQ47" i="46" s="1"/>
  <c r="DE47" i="46"/>
  <c r="DD47" i="46"/>
  <c r="AO47" i="46" s="1"/>
  <c r="DC47" i="46"/>
  <c r="AN47" i="46" s="1"/>
  <c r="DB47" i="46"/>
  <c r="AM47" i="46" s="1"/>
  <c r="DA47" i="46"/>
  <c r="AL47" i="46" s="1"/>
  <c r="CZ47" i="46"/>
  <c r="CY47" i="46"/>
  <c r="AJ47" i="46" s="1"/>
  <c r="CX47" i="46"/>
  <c r="AI47" i="46" s="1"/>
  <c r="CW47" i="46"/>
  <c r="AH47" i="46" s="1"/>
  <c r="CV47" i="46"/>
  <c r="CU47" i="46"/>
  <c r="AF47" i="46" s="1"/>
  <c r="CT47" i="46"/>
  <c r="AE47" i="46" s="1"/>
  <c r="CS47" i="46"/>
  <c r="AD47" i="46" s="1"/>
  <c r="CR47" i="46"/>
  <c r="AC47" i="46" s="1"/>
  <c r="CQ47" i="46"/>
  <c r="AB47" i="46" s="1"/>
  <c r="CP47" i="46"/>
  <c r="AA47" i="46" s="1"/>
  <c r="CO47" i="46"/>
  <c r="Z47" i="46" s="1"/>
  <c r="CN47" i="46"/>
  <c r="Y47" i="46" s="1"/>
  <c r="CM47" i="46"/>
  <c r="CL47" i="46"/>
  <c r="W47" i="46" s="1"/>
  <c r="CK47" i="46"/>
  <c r="V47" i="46" s="1"/>
  <c r="CJ47" i="46"/>
  <c r="U47" i="46" s="1"/>
  <c r="CI47" i="46"/>
  <c r="T47" i="46" s="1"/>
  <c r="CH47" i="46"/>
  <c r="S47" i="46" s="1"/>
  <c r="CG47" i="46"/>
  <c r="R47" i="46" s="1"/>
  <c r="CF47" i="46"/>
  <c r="Q47" i="46" s="1"/>
  <c r="CE47" i="46"/>
  <c r="CD47" i="46"/>
  <c r="O47" i="46" s="1"/>
  <c r="CC47" i="46"/>
  <c r="N47" i="46" s="1"/>
  <c r="CB47" i="46"/>
  <c r="CA47" i="46"/>
  <c r="BZ47" i="46"/>
  <c r="K47" i="46" s="1"/>
  <c r="BY47" i="46"/>
  <c r="BX47" i="46"/>
  <c r="I47" i="46" s="1"/>
  <c r="BW47" i="46"/>
  <c r="H47" i="46" s="1"/>
  <c r="BV47" i="46"/>
  <c r="G47" i="46" s="1"/>
  <c r="BU47" i="46"/>
  <c r="F47" i="46" s="1"/>
  <c r="BT47" i="46"/>
  <c r="E47" i="46" s="1"/>
  <c r="BS47" i="46"/>
  <c r="B47" i="46"/>
  <c r="B47" i="44" s="1"/>
  <c r="A47" i="46"/>
  <c r="C47" i="46" s="1"/>
  <c r="C47" i="44" s="1"/>
  <c r="EF46" i="46"/>
  <c r="BQ46" i="46" s="1"/>
  <c r="EE46" i="46"/>
  <c r="BP46" i="46" s="1"/>
  <c r="ED46" i="46"/>
  <c r="BO46" i="46" s="1"/>
  <c r="EC46" i="46"/>
  <c r="EB46" i="46"/>
  <c r="BM46" i="46" s="1"/>
  <c r="EA46" i="46"/>
  <c r="DZ46" i="46"/>
  <c r="BK46" i="46" s="1"/>
  <c r="DY46" i="46"/>
  <c r="DX46" i="46"/>
  <c r="BI46" i="46" s="1"/>
  <c r="DW46" i="46"/>
  <c r="BH46" i="46" s="1"/>
  <c r="DV46" i="46"/>
  <c r="BG46" i="46" s="1"/>
  <c r="DU46" i="46"/>
  <c r="DT46" i="46"/>
  <c r="BE46" i="46" s="1"/>
  <c r="DS46" i="46"/>
  <c r="DR46" i="46"/>
  <c r="BC46" i="46" s="1"/>
  <c r="DQ46" i="46"/>
  <c r="DP46" i="46"/>
  <c r="BA46" i="46" s="1"/>
  <c r="DO46" i="46"/>
  <c r="AZ46" i="46" s="1"/>
  <c r="DN46" i="46"/>
  <c r="AY46" i="46" s="1"/>
  <c r="DM46" i="46"/>
  <c r="AX46" i="46" s="1"/>
  <c r="DL46" i="46"/>
  <c r="DK46" i="46"/>
  <c r="AV46" i="46" s="1"/>
  <c r="DJ46" i="46"/>
  <c r="DI46" i="46"/>
  <c r="DH46" i="46"/>
  <c r="AS46" i="46" s="1"/>
  <c r="DG46" i="46"/>
  <c r="AR46" i="46" s="1"/>
  <c r="DF46" i="46"/>
  <c r="AQ46" i="46" s="1"/>
  <c r="DE46" i="46"/>
  <c r="DD46" i="46"/>
  <c r="AO46" i="46" s="1"/>
  <c r="DC46" i="46"/>
  <c r="AN46" i="46" s="1"/>
  <c r="DB46" i="46"/>
  <c r="DA46" i="46"/>
  <c r="CZ46" i="46"/>
  <c r="AK46" i="46" s="1"/>
  <c r="CY46" i="46"/>
  <c r="AJ46" i="46" s="1"/>
  <c r="CX46" i="46"/>
  <c r="AI46" i="46" s="1"/>
  <c r="CW46" i="46"/>
  <c r="CV46" i="46"/>
  <c r="AG46" i="46" s="1"/>
  <c r="CU46" i="46"/>
  <c r="AF46" i="46" s="1"/>
  <c r="CT46" i="46"/>
  <c r="AE46" i="46" s="1"/>
  <c r="CS46" i="46"/>
  <c r="CR46" i="46"/>
  <c r="CQ46" i="46"/>
  <c r="CP46" i="46"/>
  <c r="AA46" i="46" s="1"/>
  <c r="CO46" i="46"/>
  <c r="CN46" i="46"/>
  <c r="Y46" i="46" s="1"/>
  <c r="CM46" i="46"/>
  <c r="CL46" i="46"/>
  <c r="W46" i="46" s="1"/>
  <c r="CK46" i="46"/>
  <c r="CJ46" i="46"/>
  <c r="CI46" i="46"/>
  <c r="T46" i="46" s="1"/>
  <c r="CH46" i="46"/>
  <c r="S46" i="46" s="1"/>
  <c r="CG46" i="46"/>
  <c r="CF46" i="46"/>
  <c r="CE46" i="46"/>
  <c r="P46" i="46" s="1"/>
  <c r="CD46" i="46"/>
  <c r="CC46" i="46"/>
  <c r="CB46" i="46"/>
  <c r="M46" i="46" s="1"/>
  <c r="CA46" i="46"/>
  <c r="L46" i="46" s="1"/>
  <c r="BZ46" i="46"/>
  <c r="K46" i="46" s="1"/>
  <c r="BY46" i="46"/>
  <c r="J46" i="46" s="1"/>
  <c r="BX46" i="46"/>
  <c r="I46" i="46" s="1"/>
  <c r="BW46" i="46"/>
  <c r="BV46" i="46"/>
  <c r="G46" i="46" s="1"/>
  <c r="BU46" i="46"/>
  <c r="BT46" i="46"/>
  <c r="BS46" i="46"/>
  <c r="D46" i="46" s="1"/>
  <c r="B46" i="46"/>
  <c r="B46" i="44" s="1"/>
  <c r="A46" i="46"/>
  <c r="C46" i="46" s="1"/>
  <c r="C46" i="44" s="1"/>
  <c r="EF45" i="46"/>
  <c r="BQ45" i="46" s="1"/>
  <c r="EE45" i="46"/>
  <c r="BP45" i="46" s="1"/>
  <c r="ED45" i="46"/>
  <c r="BO45" i="44" s="1"/>
  <c r="EC45" i="46"/>
  <c r="BN45" i="46" s="1"/>
  <c r="EB45" i="46"/>
  <c r="BM45" i="46" s="1"/>
  <c r="EA45" i="46"/>
  <c r="DZ45" i="46"/>
  <c r="BK45" i="46" s="1"/>
  <c r="DY45" i="46"/>
  <c r="DX45" i="46"/>
  <c r="BI45" i="46" s="1"/>
  <c r="DW45" i="46"/>
  <c r="BH45" i="46" s="1"/>
  <c r="DV45" i="46"/>
  <c r="DU45" i="46"/>
  <c r="BF45" i="46" s="1"/>
  <c r="DT45" i="46"/>
  <c r="BE45" i="46" s="1"/>
  <c r="DS45" i="46"/>
  <c r="BD45" i="46" s="1"/>
  <c r="DR45" i="46"/>
  <c r="BC45" i="46" s="1"/>
  <c r="DQ45" i="46"/>
  <c r="DP45" i="46"/>
  <c r="BA45" i="46" s="1"/>
  <c r="DO45" i="46"/>
  <c r="DN45" i="46"/>
  <c r="AY45" i="46" s="1"/>
  <c r="DM45" i="46"/>
  <c r="AX45" i="46" s="1"/>
  <c r="DL45" i="46"/>
  <c r="AW45" i="46" s="1"/>
  <c r="DK45" i="46"/>
  <c r="AV45" i="46" s="1"/>
  <c r="DJ45" i="46"/>
  <c r="AU45" i="46" s="1"/>
  <c r="DI45" i="46"/>
  <c r="DH45" i="46"/>
  <c r="AS45" i="46" s="1"/>
  <c r="DG45" i="46"/>
  <c r="DF45" i="46"/>
  <c r="AQ45" i="46" s="1"/>
  <c r="DE45" i="46"/>
  <c r="AP45" i="46" s="1"/>
  <c r="DD45" i="46"/>
  <c r="AO45" i="46" s="1"/>
  <c r="DC45" i="46"/>
  <c r="AN45" i="46" s="1"/>
  <c r="DB45" i="46"/>
  <c r="AM45" i="46" s="1"/>
  <c r="DA45" i="46"/>
  <c r="AL45" i="46" s="1"/>
  <c r="CZ45" i="46"/>
  <c r="CY45" i="46"/>
  <c r="CX45" i="46"/>
  <c r="AI45" i="46" s="1"/>
  <c r="CW45" i="46"/>
  <c r="AH45" i="46" s="1"/>
  <c r="CV45" i="46"/>
  <c r="AG45" i="46" s="1"/>
  <c r="CU45" i="46"/>
  <c r="AF45" i="46" s="1"/>
  <c r="CT45" i="46"/>
  <c r="AE45" i="46" s="1"/>
  <c r="CS45" i="46"/>
  <c r="CR45" i="46"/>
  <c r="AC45" i="46" s="1"/>
  <c r="CQ45" i="46"/>
  <c r="CP45" i="46"/>
  <c r="AA45" i="46" s="1"/>
  <c r="CO45" i="46"/>
  <c r="Z45" i="46" s="1"/>
  <c r="CN45" i="46"/>
  <c r="CM45" i="46"/>
  <c r="X45" i="46" s="1"/>
  <c r="CL45" i="46"/>
  <c r="W45" i="46" s="1"/>
  <c r="CK45" i="46"/>
  <c r="CJ45" i="46"/>
  <c r="U45" i="46" s="1"/>
  <c r="CI45" i="46"/>
  <c r="CH45" i="46"/>
  <c r="S45" i="46" s="1"/>
  <c r="CG45" i="46"/>
  <c r="R45" i="46" s="1"/>
  <c r="CF45" i="46"/>
  <c r="Q45" i="46" s="1"/>
  <c r="CE45" i="46"/>
  <c r="P45" i="46" s="1"/>
  <c r="CD45" i="46"/>
  <c r="CC45" i="46"/>
  <c r="CB45" i="46"/>
  <c r="M45" i="46" s="1"/>
  <c r="CA45" i="46"/>
  <c r="BZ45" i="46"/>
  <c r="K45" i="46" s="1"/>
  <c r="BY45" i="46"/>
  <c r="J45" i="46" s="1"/>
  <c r="BX45" i="46"/>
  <c r="I45" i="46" s="1"/>
  <c r="BW45" i="46"/>
  <c r="H45" i="46" s="1"/>
  <c r="BV45" i="46"/>
  <c r="G45" i="46" s="1"/>
  <c r="BU45" i="46"/>
  <c r="F45" i="46" s="1"/>
  <c r="BT45" i="46"/>
  <c r="E45" i="46" s="1"/>
  <c r="BS45" i="46"/>
  <c r="B45" i="46"/>
  <c r="B45" i="44" s="1"/>
  <c r="A45" i="46"/>
  <c r="A43" i="29" s="1"/>
  <c r="EF44" i="46"/>
  <c r="BQ44" i="46" s="1"/>
  <c r="EE44" i="46"/>
  <c r="BP44" i="46" s="1"/>
  <c r="ED44" i="46"/>
  <c r="BO44" i="46" s="1"/>
  <c r="EC44" i="46"/>
  <c r="BN44" i="46" s="1"/>
  <c r="EB44" i="46"/>
  <c r="EA44" i="46"/>
  <c r="BL44" i="46" s="1"/>
  <c r="DZ44" i="46"/>
  <c r="DY44" i="46"/>
  <c r="BJ44" i="46" s="1"/>
  <c r="DX44" i="46"/>
  <c r="BI44" i="46" s="1"/>
  <c r="DW44" i="46"/>
  <c r="BH44" i="46" s="1"/>
  <c r="DV44" i="46"/>
  <c r="BG44" i="44" s="1"/>
  <c r="DU44" i="46"/>
  <c r="DT44" i="46"/>
  <c r="DS44" i="46"/>
  <c r="BD44" i="46" s="1"/>
  <c r="DR44" i="46"/>
  <c r="DQ44" i="46"/>
  <c r="BB44" i="46" s="1"/>
  <c r="DP44" i="46"/>
  <c r="BA44" i="46" s="1"/>
  <c r="DO44" i="46"/>
  <c r="AZ44" i="46" s="1"/>
  <c r="DN44" i="46"/>
  <c r="DM44" i="46"/>
  <c r="AX44" i="46" s="1"/>
  <c r="DL44" i="46"/>
  <c r="DK44" i="46"/>
  <c r="AV44" i="46" s="1"/>
  <c r="DJ44" i="46"/>
  <c r="DI44" i="46"/>
  <c r="DH44" i="46"/>
  <c r="AS44" i="46" s="1"/>
  <c r="DG44" i="46"/>
  <c r="AR44" i="46" s="1"/>
  <c r="DF44" i="46"/>
  <c r="DE44" i="46"/>
  <c r="AP44" i="46" s="1"/>
  <c r="DD44" i="46"/>
  <c r="AO44" i="46" s="1"/>
  <c r="DC44" i="46"/>
  <c r="AN44" i="46" s="1"/>
  <c r="DB44" i="46"/>
  <c r="DA44" i="46"/>
  <c r="CZ44" i="46"/>
  <c r="AK44" i="46" s="1"/>
  <c r="CY44" i="46"/>
  <c r="AJ44" i="46" s="1"/>
  <c r="CX44" i="46"/>
  <c r="CW44" i="46"/>
  <c r="AH44" i="46" s="1"/>
  <c r="CV44" i="46"/>
  <c r="CU44" i="46"/>
  <c r="AF44" i="46" s="1"/>
  <c r="CT44" i="46"/>
  <c r="CS44" i="46"/>
  <c r="CR44" i="46"/>
  <c r="AC44" i="46" s="1"/>
  <c r="CQ44" i="46"/>
  <c r="AB44" i="46" s="1"/>
  <c r="CP44" i="46"/>
  <c r="CO44" i="46"/>
  <c r="Z44" i="46" s="1"/>
  <c r="CN44" i="46"/>
  <c r="Y44" i="46" s="1"/>
  <c r="CM44" i="46"/>
  <c r="X44" i="46" s="1"/>
  <c r="CL44" i="46"/>
  <c r="CK44" i="46"/>
  <c r="V44" i="46" s="1"/>
  <c r="CJ44" i="46"/>
  <c r="U44" i="46" s="1"/>
  <c r="CI44" i="46"/>
  <c r="T44" i="46" s="1"/>
  <c r="CH44" i="46"/>
  <c r="CG44" i="46"/>
  <c r="R44" i="46" s="1"/>
  <c r="CF44" i="46"/>
  <c r="CE44" i="46"/>
  <c r="P44" i="46" s="1"/>
  <c r="CD44" i="46"/>
  <c r="CC44" i="46"/>
  <c r="CB44" i="46"/>
  <c r="M44" i="46" s="1"/>
  <c r="CA44" i="46"/>
  <c r="L44" i="46" s="1"/>
  <c r="BZ44" i="46"/>
  <c r="K44" i="46" s="1"/>
  <c r="BY44" i="46"/>
  <c r="J44" i="46" s="1"/>
  <c r="BX44" i="46"/>
  <c r="I44" i="46" s="1"/>
  <c r="BW44" i="46"/>
  <c r="H44" i="46" s="1"/>
  <c r="BV44" i="46"/>
  <c r="BU44" i="46"/>
  <c r="F44" i="46" s="1"/>
  <c r="BT44" i="46"/>
  <c r="BS44" i="46"/>
  <c r="D44" i="46" s="1"/>
  <c r="BG44" i="46"/>
  <c r="B44" i="46"/>
  <c r="B44" i="44" s="1"/>
  <c r="A44" i="46"/>
  <c r="A44" i="44" s="1"/>
  <c r="EF43" i="46"/>
  <c r="BQ43" i="46" s="1"/>
  <c r="EE43" i="46"/>
  <c r="ED43" i="46"/>
  <c r="BO43" i="44" s="1"/>
  <c r="EC43" i="46"/>
  <c r="BN43" i="46" s="1"/>
  <c r="EB43" i="46"/>
  <c r="BM43" i="46" s="1"/>
  <c r="EA43" i="46"/>
  <c r="DZ43" i="46"/>
  <c r="BK43" i="46" s="1"/>
  <c r="DY43" i="46"/>
  <c r="BJ43" i="46" s="1"/>
  <c r="DX43" i="46"/>
  <c r="BI43" i="46" s="1"/>
  <c r="DW43" i="46"/>
  <c r="DV43" i="46"/>
  <c r="BG43" i="46" s="1"/>
  <c r="DU43" i="46"/>
  <c r="BF43" i="46" s="1"/>
  <c r="DT43" i="46"/>
  <c r="BE43" i="46" s="1"/>
  <c r="DS43" i="46"/>
  <c r="DR43" i="46"/>
  <c r="BC43" i="46" s="1"/>
  <c r="DQ43" i="46"/>
  <c r="BB43" i="46" s="1"/>
  <c r="DP43" i="46"/>
  <c r="DO43" i="46"/>
  <c r="DN43" i="46"/>
  <c r="AY43" i="46" s="1"/>
  <c r="DM43" i="46"/>
  <c r="AX43" i="46" s="1"/>
  <c r="DL43" i="46"/>
  <c r="AW43" i="46" s="1"/>
  <c r="DK43" i="46"/>
  <c r="DJ43" i="46"/>
  <c r="AU43" i="46" s="1"/>
  <c r="DI43" i="46"/>
  <c r="AT43" i="46" s="1"/>
  <c r="DH43" i="46"/>
  <c r="AS43" i="46" s="1"/>
  <c r="DG43" i="46"/>
  <c r="DF43" i="46"/>
  <c r="DE43" i="46"/>
  <c r="AP43" i="46" s="1"/>
  <c r="DD43" i="46"/>
  <c r="AO43" i="46" s="1"/>
  <c r="DC43" i="46"/>
  <c r="AN43" i="46" s="1"/>
  <c r="DB43" i="46"/>
  <c r="AM43" i="46" s="1"/>
  <c r="DA43" i="46"/>
  <c r="AL43" i="46" s="1"/>
  <c r="CZ43" i="46"/>
  <c r="AK43" i="46" s="1"/>
  <c r="CY43" i="46"/>
  <c r="CX43" i="46"/>
  <c r="AI43" i="46" s="1"/>
  <c r="CW43" i="46"/>
  <c r="AH43" i="46" s="1"/>
  <c r="CV43" i="46"/>
  <c r="AG43" i="46" s="1"/>
  <c r="CU43" i="46"/>
  <c r="AF43" i="46" s="1"/>
  <c r="CT43" i="46"/>
  <c r="AE43" i="46" s="1"/>
  <c r="CS43" i="46"/>
  <c r="AD43" i="46" s="1"/>
  <c r="CR43" i="46"/>
  <c r="CQ43" i="46"/>
  <c r="CP43" i="46"/>
  <c r="AA43" i="46" s="1"/>
  <c r="CO43" i="46"/>
  <c r="Z43" i="46" s="1"/>
  <c r="CN43" i="46"/>
  <c r="Y43" i="46" s="1"/>
  <c r="CM43" i="46"/>
  <c r="CL43" i="46"/>
  <c r="CK43" i="46"/>
  <c r="V43" i="46" s="1"/>
  <c r="CJ43" i="46"/>
  <c r="U43" i="46" s="1"/>
  <c r="CI43" i="46"/>
  <c r="CH43" i="46"/>
  <c r="S43" i="46" s="1"/>
  <c r="CG43" i="46"/>
  <c r="CF43" i="46"/>
  <c r="Q43" i="46" s="1"/>
  <c r="CE43" i="46"/>
  <c r="P43" i="46" s="1"/>
  <c r="CD43" i="46"/>
  <c r="O43" i="46" s="1"/>
  <c r="CC43" i="46"/>
  <c r="CB43" i="46"/>
  <c r="CA43" i="46"/>
  <c r="BZ43" i="46"/>
  <c r="K43" i="46" s="1"/>
  <c r="BY43" i="46"/>
  <c r="J43" i="46" s="1"/>
  <c r="BX43" i="46"/>
  <c r="I43" i="46" s="1"/>
  <c r="BW43" i="46"/>
  <c r="BV43" i="46"/>
  <c r="G43" i="46" s="1"/>
  <c r="BU43" i="46"/>
  <c r="F43" i="46" s="1"/>
  <c r="BT43" i="46"/>
  <c r="E43" i="46" s="1"/>
  <c r="BS43" i="46"/>
  <c r="BO43" i="46"/>
  <c r="B43" i="46"/>
  <c r="B43" i="44" s="1"/>
  <c r="A43" i="46"/>
  <c r="A41" i="27" s="1"/>
  <c r="EF42" i="46"/>
  <c r="BQ42" i="46" s="1"/>
  <c r="EE42" i="46"/>
  <c r="BP42" i="46" s="1"/>
  <c r="ED42" i="46"/>
  <c r="BO42" i="46" s="1"/>
  <c r="EC42" i="46"/>
  <c r="BN42" i="46" s="1"/>
  <c r="EB42" i="46"/>
  <c r="BM42" i="46" s="1"/>
  <c r="EA42" i="46"/>
  <c r="BL42" i="46" s="1"/>
  <c r="DZ42" i="46"/>
  <c r="BK42" i="46" s="1"/>
  <c r="DY42" i="46"/>
  <c r="BJ42" i="46" s="1"/>
  <c r="DX42" i="46"/>
  <c r="BI42" i="46" s="1"/>
  <c r="DW42" i="46"/>
  <c r="BH42" i="46" s="1"/>
  <c r="DV42" i="46"/>
  <c r="BG42" i="46" s="1"/>
  <c r="DU42" i="46"/>
  <c r="DT42" i="46"/>
  <c r="BE42" i="46" s="1"/>
  <c r="DS42" i="46"/>
  <c r="BD42" i="46" s="1"/>
  <c r="DR42" i="46"/>
  <c r="BC42" i="46" s="1"/>
  <c r="DQ42" i="46"/>
  <c r="BB42" i="46" s="1"/>
  <c r="DP42" i="46"/>
  <c r="BA42" i="46" s="1"/>
  <c r="DO42" i="46"/>
  <c r="DN42" i="46"/>
  <c r="AY42" i="46" s="1"/>
  <c r="DM42" i="46"/>
  <c r="AX42" i="46" s="1"/>
  <c r="DL42" i="46"/>
  <c r="AW42" i="46" s="1"/>
  <c r="DK42" i="46"/>
  <c r="AV42" i="46" s="1"/>
  <c r="DJ42" i="46"/>
  <c r="AU42" i="46" s="1"/>
  <c r="DI42" i="46"/>
  <c r="AT42" i="46" s="1"/>
  <c r="DH42" i="46"/>
  <c r="DG42" i="46"/>
  <c r="AR42" i="46" s="1"/>
  <c r="DF42" i="46"/>
  <c r="DE42" i="46"/>
  <c r="DD42" i="46"/>
  <c r="AO42" i="46" s="1"/>
  <c r="DC42" i="46"/>
  <c r="AN42" i="46" s="1"/>
  <c r="DB42" i="46"/>
  <c r="AM42" i="46" s="1"/>
  <c r="DA42" i="46"/>
  <c r="AL42" i="46" s="1"/>
  <c r="CZ42" i="46"/>
  <c r="AK42" i="46" s="1"/>
  <c r="CY42" i="46"/>
  <c r="AJ42" i="46" s="1"/>
  <c r="CX42" i="46"/>
  <c r="AI42" i="46" s="1"/>
  <c r="CW42" i="46"/>
  <c r="AH42" i="46" s="1"/>
  <c r="CV42" i="46"/>
  <c r="AG42" i="46" s="1"/>
  <c r="CU42" i="46"/>
  <c r="AF42" i="46" s="1"/>
  <c r="CT42" i="46"/>
  <c r="AE42" i="46" s="1"/>
  <c r="CS42" i="46"/>
  <c r="AD42" i="46" s="1"/>
  <c r="CR42" i="46"/>
  <c r="CQ42" i="46"/>
  <c r="AB42" i="46" s="1"/>
  <c r="CP42" i="46"/>
  <c r="AA42" i="46" s="1"/>
  <c r="CO42" i="46"/>
  <c r="Z42" i="46" s="1"/>
  <c r="CN42" i="46"/>
  <c r="Y42" i="46" s="1"/>
  <c r="CM42" i="46"/>
  <c r="X42" i="46" s="1"/>
  <c r="CL42" i="46"/>
  <c r="CK42" i="46"/>
  <c r="V42" i="46" s="1"/>
  <c r="CJ42" i="46"/>
  <c r="U42" i="46" s="1"/>
  <c r="CI42" i="46"/>
  <c r="T42" i="46" s="1"/>
  <c r="CH42" i="46"/>
  <c r="CG42" i="46"/>
  <c r="R42" i="46" s="1"/>
  <c r="CF42" i="46"/>
  <c r="Q42" i="46" s="1"/>
  <c r="CE42" i="46"/>
  <c r="P42" i="46" s="1"/>
  <c r="CD42" i="46"/>
  <c r="O42" i="46" s="1"/>
  <c r="CC42" i="46"/>
  <c r="N42" i="46" s="1"/>
  <c r="CB42" i="46"/>
  <c r="M42" i="46" s="1"/>
  <c r="CA42" i="46"/>
  <c r="L42" i="46" s="1"/>
  <c r="BZ42" i="46"/>
  <c r="BY42" i="46"/>
  <c r="J42" i="46" s="1"/>
  <c r="BX42" i="46"/>
  <c r="I42" i="46" s="1"/>
  <c r="BW42" i="46"/>
  <c r="H42" i="46" s="1"/>
  <c r="BV42" i="46"/>
  <c r="BU42" i="46"/>
  <c r="F42" i="46" s="1"/>
  <c r="BT42" i="46"/>
  <c r="E42" i="46" s="1"/>
  <c r="BS42" i="46"/>
  <c r="D42" i="46" s="1"/>
  <c r="B42" i="46"/>
  <c r="B42" i="44" s="1"/>
  <c r="A42" i="46"/>
  <c r="A40" i="27" s="1"/>
  <c r="EF41" i="46"/>
  <c r="EE41" i="46"/>
  <c r="ED41" i="46"/>
  <c r="BO41" i="44" s="1"/>
  <c r="EC41" i="46"/>
  <c r="BN41" i="46" s="1"/>
  <c r="EB41" i="46"/>
  <c r="BM41" i="46" s="1"/>
  <c r="EA41" i="46"/>
  <c r="BL41" i="46" s="1"/>
  <c r="DZ41" i="46"/>
  <c r="DY41" i="46"/>
  <c r="BJ41" i="46" s="1"/>
  <c r="DX41" i="46"/>
  <c r="DW41" i="46"/>
  <c r="BH41" i="46" s="1"/>
  <c r="DV41" i="46"/>
  <c r="BG41" i="46" s="1"/>
  <c r="DU41" i="46"/>
  <c r="BF41" i="46" s="1"/>
  <c r="DT41" i="46"/>
  <c r="DS41" i="46"/>
  <c r="BD41" i="46" s="1"/>
  <c r="DR41" i="46"/>
  <c r="BC41" i="46" s="1"/>
  <c r="DQ41" i="46"/>
  <c r="BB41" i="46" s="1"/>
  <c r="DP41" i="46"/>
  <c r="DO41" i="46"/>
  <c r="AZ41" i="46" s="1"/>
  <c r="DN41" i="46"/>
  <c r="AY41" i="46" s="1"/>
  <c r="DM41" i="46"/>
  <c r="AX41" i="46" s="1"/>
  <c r="DL41" i="46"/>
  <c r="DK41" i="46"/>
  <c r="AV41" i="46" s="1"/>
  <c r="DJ41" i="46"/>
  <c r="DI41" i="46"/>
  <c r="AT41" i="46" s="1"/>
  <c r="DH41" i="46"/>
  <c r="DG41" i="46"/>
  <c r="AR41" i="46" s="1"/>
  <c r="DF41" i="46"/>
  <c r="AQ41" i="46" s="1"/>
  <c r="DE41" i="46"/>
  <c r="AP41" i="46" s="1"/>
  <c r="DD41" i="46"/>
  <c r="DC41" i="46"/>
  <c r="AN41" i="46" s="1"/>
  <c r="DB41" i="46"/>
  <c r="AM41" i="46" s="1"/>
  <c r="DA41" i="46"/>
  <c r="CZ41" i="46"/>
  <c r="CY41" i="46"/>
  <c r="AJ41" i="46" s="1"/>
  <c r="CX41" i="46"/>
  <c r="AI41" i="46" s="1"/>
  <c r="CW41" i="46"/>
  <c r="AH41" i="46" s="1"/>
  <c r="CV41" i="46"/>
  <c r="AG41" i="46" s="1"/>
  <c r="CU41" i="46"/>
  <c r="AF41" i="46" s="1"/>
  <c r="CT41" i="46"/>
  <c r="AE41" i="46" s="1"/>
  <c r="CS41" i="46"/>
  <c r="CR41" i="46"/>
  <c r="CQ41" i="46"/>
  <c r="CP41" i="46"/>
  <c r="AA41" i="46" s="1"/>
  <c r="CO41" i="46"/>
  <c r="Z41" i="46" s="1"/>
  <c r="CN41" i="46"/>
  <c r="CM41" i="46"/>
  <c r="X41" i="46" s="1"/>
  <c r="CL41" i="46"/>
  <c r="CK41" i="46"/>
  <c r="V41" i="46" s="1"/>
  <c r="CJ41" i="46"/>
  <c r="CI41" i="46"/>
  <c r="T41" i="46" s="1"/>
  <c r="CH41" i="46"/>
  <c r="S41" i="46" s="1"/>
  <c r="CG41" i="46"/>
  <c r="R41" i="46" s="1"/>
  <c r="CF41" i="46"/>
  <c r="CE41" i="46"/>
  <c r="P41" i="46" s="1"/>
  <c r="CD41" i="46"/>
  <c r="O41" i="46" s="1"/>
  <c r="CC41" i="46"/>
  <c r="CB41" i="46"/>
  <c r="CA41" i="46"/>
  <c r="BZ41" i="46"/>
  <c r="K41" i="46" s="1"/>
  <c r="BY41" i="46"/>
  <c r="J41" i="46" s="1"/>
  <c r="BX41" i="46"/>
  <c r="I41" i="46" s="1"/>
  <c r="BW41" i="46"/>
  <c r="BV41" i="46"/>
  <c r="BU41" i="46"/>
  <c r="F41" i="46" s="1"/>
  <c r="BT41" i="46"/>
  <c r="BS41" i="46"/>
  <c r="D41" i="46" s="1"/>
  <c r="B41" i="46"/>
  <c r="B41" i="44" s="1"/>
  <c r="A41" i="46"/>
  <c r="A39" i="27" s="1"/>
  <c r="EF40" i="46"/>
  <c r="BQ40" i="46" s="1"/>
  <c r="EE40" i="46"/>
  <c r="ED40" i="46"/>
  <c r="BO40" i="46" s="1"/>
  <c r="EC40" i="46"/>
  <c r="EB40" i="46"/>
  <c r="BM40" i="46" s="1"/>
  <c r="EA40" i="46"/>
  <c r="BL40" i="46" s="1"/>
  <c r="DZ40" i="46"/>
  <c r="BK40" i="46" s="1"/>
  <c r="DY40" i="46"/>
  <c r="DX40" i="46"/>
  <c r="BI40" i="46" s="1"/>
  <c r="DW40" i="46"/>
  <c r="BH40" i="46" s="1"/>
  <c r="DV40" i="46"/>
  <c r="DU40" i="46"/>
  <c r="DT40" i="46"/>
  <c r="BE40" i="46" s="1"/>
  <c r="DS40" i="46"/>
  <c r="BD40" i="46" s="1"/>
  <c r="DR40" i="46"/>
  <c r="BC40" i="46" s="1"/>
  <c r="DQ40" i="46"/>
  <c r="DP40" i="46"/>
  <c r="BA40" i="46" s="1"/>
  <c r="DO40" i="46"/>
  <c r="AZ40" i="46" s="1"/>
  <c r="DN40" i="46"/>
  <c r="AY40" i="46" s="1"/>
  <c r="DM40" i="46"/>
  <c r="DL40" i="46"/>
  <c r="DK40" i="46"/>
  <c r="AV40" i="46" s="1"/>
  <c r="DJ40" i="46"/>
  <c r="AU40" i="46" s="1"/>
  <c r="DI40" i="46"/>
  <c r="DH40" i="46"/>
  <c r="DG40" i="46"/>
  <c r="AR40" i="46" s="1"/>
  <c r="DF40" i="46"/>
  <c r="AQ40" i="46" s="1"/>
  <c r="DE40" i="46"/>
  <c r="DD40" i="46"/>
  <c r="AO40" i="46" s="1"/>
  <c r="DC40" i="46"/>
  <c r="AN40" i="46" s="1"/>
  <c r="DB40" i="46"/>
  <c r="AM40" i="46" s="1"/>
  <c r="DA40" i="46"/>
  <c r="CZ40" i="46"/>
  <c r="CY40" i="46"/>
  <c r="CX40" i="46"/>
  <c r="AI40" i="46" s="1"/>
  <c r="CW40" i="46"/>
  <c r="CV40" i="46"/>
  <c r="AG40" i="46" s="1"/>
  <c r="CU40" i="46"/>
  <c r="AF40" i="46" s="1"/>
  <c r="CT40" i="46"/>
  <c r="AE40" i="46" s="1"/>
  <c r="CS40" i="46"/>
  <c r="CR40" i="46"/>
  <c r="AC40" i="46" s="1"/>
  <c r="CQ40" i="46"/>
  <c r="CP40" i="46"/>
  <c r="AA40" i="46" s="1"/>
  <c r="CO40" i="46"/>
  <c r="CN40" i="46"/>
  <c r="Y40" i="46" s="1"/>
  <c r="CM40" i="46"/>
  <c r="X40" i="46" s="1"/>
  <c r="CL40" i="46"/>
  <c r="W40" i="46" s="1"/>
  <c r="CK40" i="46"/>
  <c r="CJ40" i="46"/>
  <c r="U40" i="46" s="1"/>
  <c r="CI40" i="46"/>
  <c r="T40" i="46" s="1"/>
  <c r="CH40" i="46"/>
  <c r="S40" i="46" s="1"/>
  <c r="CG40" i="46"/>
  <c r="CF40" i="46"/>
  <c r="Q40" i="46" s="1"/>
  <c r="CE40" i="46"/>
  <c r="P40" i="46" s="1"/>
  <c r="CD40" i="46"/>
  <c r="O40" i="46" s="1"/>
  <c r="CC40" i="46"/>
  <c r="CB40" i="46"/>
  <c r="M40" i="46" s="1"/>
  <c r="CA40" i="46"/>
  <c r="BZ40" i="46"/>
  <c r="K40" i="46" s="1"/>
  <c r="BY40" i="46"/>
  <c r="BX40" i="46"/>
  <c r="I40" i="46" s="1"/>
  <c r="BW40" i="46"/>
  <c r="H40" i="46" s="1"/>
  <c r="BV40" i="46"/>
  <c r="G40" i="46" s="1"/>
  <c r="BU40" i="46"/>
  <c r="F40" i="46" s="1"/>
  <c r="BT40" i="46"/>
  <c r="E40" i="46" s="1"/>
  <c r="BS40" i="46"/>
  <c r="D40" i="46" s="1"/>
  <c r="B40" i="46"/>
  <c r="B40" i="44" s="1"/>
  <c r="A40" i="46"/>
  <c r="A38" i="29" s="1"/>
  <c r="EF39" i="46"/>
  <c r="BQ39" i="46" s="1"/>
  <c r="EE39" i="46"/>
  <c r="BP39" i="46" s="1"/>
  <c r="ED39" i="46"/>
  <c r="BO39" i="44" s="1"/>
  <c r="EC39" i="46"/>
  <c r="EB39" i="46"/>
  <c r="BM39" i="46" s="1"/>
  <c r="EA39" i="46"/>
  <c r="DZ39" i="46"/>
  <c r="BK39" i="46" s="1"/>
  <c r="DY39" i="46"/>
  <c r="BJ39" i="46" s="1"/>
  <c r="DX39" i="46"/>
  <c r="BI39" i="46" s="1"/>
  <c r="DW39" i="46"/>
  <c r="BH39" i="46" s="1"/>
  <c r="DV39" i="46"/>
  <c r="BG39" i="46" s="1"/>
  <c r="DU39" i="46"/>
  <c r="BF39" i="46" s="1"/>
  <c r="DT39" i="46"/>
  <c r="DS39" i="46"/>
  <c r="DR39" i="46"/>
  <c r="BC39" i="46" s="1"/>
  <c r="DQ39" i="46"/>
  <c r="DP39" i="46"/>
  <c r="DO39" i="46"/>
  <c r="DN39" i="46"/>
  <c r="AY39" i="46" s="1"/>
  <c r="DM39" i="46"/>
  <c r="DL39" i="46"/>
  <c r="AW39" i="46" s="1"/>
  <c r="DK39" i="46"/>
  <c r="AV39" i="46" s="1"/>
  <c r="DJ39" i="46"/>
  <c r="AU39" i="46" s="1"/>
  <c r="DI39" i="46"/>
  <c r="DH39" i="46"/>
  <c r="AS39" i="46" s="1"/>
  <c r="DG39" i="46"/>
  <c r="AR39" i="46" s="1"/>
  <c r="DF39" i="46"/>
  <c r="AQ39" i="46" s="1"/>
  <c r="DE39" i="46"/>
  <c r="DD39" i="46"/>
  <c r="AO39" i="46" s="1"/>
  <c r="DC39" i="46"/>
  <c r="AN39" i="46" s="1"/>
  <c r="DB39" i="46"/>
  <c r="AM39" i="46" s="1"/>
  <c r="DA39" i="46"/>
  <c r="CZ39" i="46"/>
  <c r="AK39" i="46" s="1"/>
  <c r="CY39" i="46"/>
  <c r="AJ39" i="46" s="1"/>
  <c r="CX39" i="46"/>
  <c r="AI39" i="46" s="1"/>
  <c r="CW39" i="46"/>
  <c r="CV39" i="46"/>
  <c r="CU39" i="46"/>
  <c r="AF39" i="46" s="1"/>
  <c r="CT39" i="46"/>
  <c r="AE39" i="46" s="1"/>
  <c r="CS39" i="46"/>
  <c r="AD39" i="46" s="1"/>
  <c r="CR39" i="46"/>
  <c r="AC39" i="46" s="1"/>
  <c r="CQ39" i="46"/>
  <c r="AB39" i="46" s="1"/>
  <c r="CP39" i="46"/>
  <c r="AA39" i="46" s="1"/>
  <c r="CO39" i="46"/>
  <c r="Z39" i="46" s="1"/>
  <c r="CN39" i="46"/>
  <c r="Y39" i="46" s="1"/>
  <c r="CM39" i="46"/>
  <c r="X39" i="46" s="1"/>
  <c r="CL39" i="46"/>
  <c r="W39" i="46" s="1"/>
  <c r="CK39" i="46"/>
  <c r="V39" i="46" s="1"/>
  <c r="CJ39" i="46"/>
  <c r="U39" i="46" s="1"/>
  <c r="CI39" i="46"/>
  <c r="T39" i="46" s="1"/>
  <c r="CH39" i="46"/>
  <c r="S39" i="46" s="1"/>
  <c r="CG39" i="46"/>
  <c r="R39" i="46" s="1"/>
  <c r="CF39" i="46"/>
  <c r="CE39" i="46"/>
  <c r="CD39" i="46"/>
  <c r="O39" i="46" s="1"/>
  <c r="CC39" i="46"/>
  <c r="CB39" i="46"/>
  <c r="M39" i="46" s="1"/>
  <c r="CA39" i="46"/>
  <c r="L39" i="46" s="1"/>
  <c r="BZ39" i="46"/>
  <c r="K39" i="46" s="1"/>
  <c r="BY39" i="46"/>
  <c r="BX39" i="46"/>
  <c r="I39" i="46" s="1"/>
  <c r="BW39" i="46"/>
  <c r="H39" i="46" s="1"/>
  <c r="BV39" i="46"/>
  <c r="G39" i="46" s="1"/>
  <c r="BU39" i="46"/>
  <c r="BT39" i="46"/>
  <c r="E39" i="46" s="1"/>
  <c r="BS39" i="46"/>
  <c r="D39" i="46" s="1"/>
  <c r="BO39" i="46"/>
  <c r="B39" i="46"/>
  <c r="B39" i="44" s="1"/>
  <c r="A39" i="46"/>
  <c r="A37" i="27" s="1"/>
  <c r="EF38" i="46"/>
  <c r="BQ38" i="46" s="1"/>
  <c r="EE38" i="46"/>
  <c r="BP38" i="46" s="1"/>
  <c r="ED38" i="46"/>
  <c r="BO38" i="46" s="1"/>
  <c r="EC38" i="46"/>
  <c r="BN38" i="46" s="1"/>
  <c r="EB38" i="46"/>
  <c r="BM38" i="46" s="1"/>
  <c r="EA38" i="46"/>
  <c r="BL38" i="46" s="1"/>
  <c r="DZ38" i="46"/>
  <c r="BK38" i="46" s="1"/>
  <c r="DY38" i="46"/>
  <c r="BJ38" i="46" s="1"/>
  <c r="DX38" i="46"/>
  <c r="BI38" i="46" s="1"/>
  <c r="DW38" i="46"/>
  <c r="BH38" i="46" s="1"/>
  <c r="DV38" i="46"/>
  <c r="BG38" i="46" s="1"/>
  <c r="DU38" i="46"/>
  <c r="BF38" i="46" s="1"/>
  <c r="DT38" i="46"/>
  <c r="BE38" i="46" s="1"/>
  <c r="DS38" i="46"/>
  <c r="BD38" i="46" s="1"/>
  <c r="DR38" i="46"/>
  <c r="DQ38" i="46"/>
  <c r="BB38" i="46" s="1"/>
  <c r="DP38" i="46"/>
  <c r="BA38" i="46" s="1"/>
  <c r="DO38" i="46"/>
  <c r="AZ38" i="46" s="1"/>
  <c r="DN38" i="46"/>
  <c r="DM38" i="46"/>
  <c r="AX38" i="46" s="1"/>
  <c r="DL38" i="46"/>
  <c r="AW38" i="46" s="1"/>
  <c r="DK38" i="46"/>
  <c r="AV38" i="46" s="1"/>
  <c r="DJ38" i="46"/>
  <c r="AU38" i="46" s="1"/>
  <c r="DI38" i="46"/>
  <c r="AT38" i="46" s="1"/>
  <c r="DH38" i="46"/>
  <c r="AS38" i="46" s="1"/>
  <c r="DG38" i="46"/>
  <c r="AR38" i="46" s="1"/>
  <c r="DF38" i="46"/>
  <c r="DE38" i="46"/>
  <c r="AP38" i="46" s="1"/>
  <c r="DD38" i="46"/>
  <c r="AO38" i="46" s="1"/>
  <c r="DC38" i="46"/>
  <c r="AN38" i="46" s="1"/>
  <c r="DB38" i="46"/>
  <c r="AM38" i="46" s="1"/>
  <c r="DA38" i="46"/>
  <c r="CZ38" i="46"/>
  <c r="AK38" i="46" s="1"/>
  <c r="CY38" i="46"/>
  <c r="CX38" i="46"/>
  <c r="CW38" i="46"/>
  <c r="CV38" i="46"/>
  <c r="AG38" i="46" s="1"/>
  <c r="CU38" i="46"/>
  <c r="AF38" i="46" s="1"/>
  <c r="CT38" i="46"/>
  <c r="AE38" i="46" s="1"/>
  <c r="CS38" i="46"/>
  <c r="AD38" i="46" s="1"/>
  <c r="CR38" i="46"/>
  <c r="AC38" i="46" s="1"/>
  <c r="CQ38" i="46"/>
  <c r="AB38" i="46" s="1"/>
  <c r="CP38" i="46"/>
  <c r="CO38" i="46"/>
  <c r="CN38" i="46"/>
  <c r="Y38" i="46" s="1"/>
  <c r="CM38" i="46"/>
  <c r="X38" i="46" s="1"/>
  <c r="CL38" i="46"/>
  <c r="CK38" i="46"/>
  <c r="V38" i="46" s="1"/>
  <c r="CJ38" i="46"/>
  <c r="U38" i="46" s="1"/>
  <c r="CI38" i="46"/>
  <c r="T38" i="46" s="1"/>
  <c r="CH38" i="46"/>
  <c r="CG38" i="46"/>
  <c r="CF38" i="46"/>
  <c r="CE38" i="46"/>
  <c r="P38" i="46" s="1"/>
  <c r="CD38" i="46"/>
  <c r="O38" i="46" s="1"/>
  <c r="CC38" i="46"/>
  <c r="N38" i="46" s="1"/>
  <c r="CB38" i="46"/>
  <c r="M38" i="46" s="1"/>
  <c r="CA38" i="46"/>
  <c r="BZ38" i="46"/>
  <c r="K38" i="46" s="1"/>
  <c r="BY38" i="46"/>
  <c r="J38" i="46" s="1"/>
  <c r="BX38" i="46"/>
  <c r="I38" i="46" s="1"/>
  <c r="BW38" i="46"/>
  <c r="H38" i="46" s="1"/>
  <c r="BV38" i="46"/>
  <c r="BU38" i="46"/>
  <c r="BT38" i="46"/>
  <c r="E38" i="46" s="1"/>
  <c r="BS38" i="46"/>
  <c r="D38" i="46" s="1"/>
  <c r="B38" i="46"/>
  <c r="B38" i="44" s="1"/>
  <c r="A38" i="46"/>
  <c r="A36" i="27" s="1"/>
  <c r="EF37" i="46"/>
  <c r="BQ37" i="46" s="1"/>
  <c r="EE37" i="46"/>
  <c r="BP37" i="46" s="1"/>
  <c r="ED37" i="46"/>
  <c r="BO37" i="44" s="1"/>
  <c r="EC37" i="46"/>
  <c r="BN37" i="46" s="1"/>
  <c r="EB37" i="46"/>
  <c r="BM37" i="46" s="1"/>
  <c r="EA37" i="46"/>
  <c r="DZ37" i="46"/>
  <c r="DY37" i="46"/>
  <c r="BJ37" i="46" s="1"/>
  <c r="DX37" i="46"/>
  <c r="BI37" i="46" s="1"/>
  <c r="DW37" i="46"/>
  <c r="BH37" i="46" s="1"/>
  <c r="DV37" i="46"/>
  <c r="BG37" i="46" s="1"/>
  <c r="DU37" i="46"/>
  <c r="BF37" i="46" s="1"/>
  <c r="DT37" i="46"/>
  <c r="DS37" i="46"/>
  <c r="BD37" i="46" s="1"/>
  <c r="DR37" i="46"/>
  <c r="DQ37" i="46"/>
  <c r="BB37" i="46" s="1"/>
  <c r="DP37" i="46"/>
  <c r="BA37" i="46" s="1"/>
  <c r="DO37" i="46"/>
  <c r="AZ37" i="46" s="1"/>
  <c r="DN37" i="46"/>
  <c r="AY37" i="46" s="1"/>
  <c r="DM37" i="46"/>
  <c r="DL37" i="46"/>
  <c r="AW37" i="46" s="1"/>
  <c r="DK37" i="46"/>
  <c r="AV37" i="46" s="1"/>
  <c r="DJ37" i="46"/>
  <c r="DI37" i="46"/>
  <c r="DH37" i="46"/>
  <c r="AS37" i="46" s="1"/>
  <c r="DG37" i="46"/>
  <c r="AR37" i="46" s="1"/>
  <c r="DF37" i="46"/>
  <c r="DE37" i="46"/>
  <c r="AP37" i="46" s="1"/>
  <c r="DD37" i="46"/>
  <c r="DC37" i="46"/>
  <c r="AN37" i="46" s="1"/>
  <c r="DB37" i="46"/>
  <c r="DA37" i="46"/>
  <c r="AL37" i="46" s="1"/>
  <c r="CZ37" i="46"/>
  <c r="AK37" i="46" s="1"/>
  <c r="CY37" i="46"/>
  <c r="AJ37" i="46" s="1"/>
  <c r="CX37" i="46"/>
  <c r="AI37" i="46" s="1"/>
  <c r="CW37" i="46"/>
  <c r="AH37" i="46" s="1"/>
  <c r="CV37" i="46"/>
  <c r="CU37" i="46"/>
  <c r="AF37" i="46" s="1"/>
  <c r="CT37" i="46"/>
  <c r="CS37" i="46"/>
  <c r="AD37" i="46" s="1"/>
  <c r="CR37" i="46"/>
  <c r="AC37" i="46" s="1"/>
  <c r="CQ37" i="46"/>
  <c r="AB37" i="46" s="1"/>
  <c r="CP37" i="46"/>
  <c r="CO37" i="46"/>
  <c r="Z37" i="46" s="1"/>
  <c r="CN37" i="46"/>
  <c r="CM37" i="46"/>
  <c r="X37" i="46" s="1"/>
  <c r="CL37" i="46"/>
  <c r="CK37" i="46"/>
  <c r="CJ37" i="46"/>
  <c r="U37" i="46" s="1"/>
  <c r="CI37" i="46"/>
  <c r="T37" i="46" s="1"/>
  <c r="CH37" i="46"/>
  <c r="S37" i="46" s="1"/>
  <c r="CG37" i="46"/>
  <c r="R37" i="46" s="1"/>
  <c r="CF37" i="46"/>
  <c r="Q37" i="46" s="1"/>
  <c r="CE37" i="46"/>
  <c r="P37" i="46" s="1"/>
  <c r="CD37" i="46"/>
  <c r="CC37" i="46"/>
  <c r="CB37" i="46"/>
  <c r="M37" i="46" s="1"/>
  <c r="CA37" i="46"/>
  <c r="L37" i="46" s="1"/>
  <c r="BZ37" i="46"/>
  <c r="BY37" i="46"/>
  <c r="J37" i="46" s="1"/>
  <c r="BX37" i="46"/>
  <c r="I37" i="46" s="1"/>
  <c r="BW37" i="46"/>
  <c r="H37" i="46" s="1"/>
  <c r="BV37" i="46"/>
  <c r="BU37" i="46"/>
  <c r="F37" i="46" s="1"/>
  <c r="BT37" i="46"/>
  <c r="E37" i="46" s="1"/>
  <c r="BS37" i="46"/>
  <c r="D37" i="46" s="1"/>
  <c r="BO37" i="46"/>
  <c r="B37" i="46"/>
  <c r="B37" i="44" s="1"/>
  <c r="A37" i="46"/>
  <c r="A35" i="27" s="1"/>
  <c r="EF36" i="46"/>
  <c r="BQ36" i="46" s="1"/>
  <c r="EE36" i="46"/>
  <c r="ED36" i="46"/>
  <c r="BO36" i="46" s="1"/>
  <c r="EC36" i="46"/>
  <c r="BN36" i="46" s="1"/>
  <c r="EB36" i="46"/>
  <c r="BM36" i="46" s="1"/>
  <c r="EA36" i="46"/>
  <c r="BL36" i="46" s="1"/>
  <c r="DZ36" i="46"/>
  <c r="BK36" i="46" s="1"/>
  <c r="DY36" i="46"/>
  <c r="DX36" i="46"/>
  <c r="BI36" i="46" s="1"/>
  <c r="DW36" i="46"/>
  <c r="DV36" i="46"/>
  <c r="BG36" i="46" s="1"/>
  <c r="DU36" i="46"/>
  <c r="BF36" i="46" s="1"/>
  <c r="DT36" i="46"/>
  <c r="BE36" i="46" s="1"/>
  <c r="DS36" i="46"/>
  <c r="BD36" i="46" s="1"/>
  <c r="DR36" i="46"/>
  <c r="BC36" i="46" s="1"/>
  <c r="DQ36" i="46"/>
  <c r="BB36" i="46" s="1"/>
  <c r="DP36" i="46"/>
  <c r="BA36" i="46" s="1"/>
  <c r="DO36" i="46"/>
  <c r="DN36" i="46"/>
  <c r="DM36" i="46"/>
  <c r="DL36" i="46"/>
  <c r="AW36" i="46" s="1"/>
  <c r="DK36" i="46"/>
  <c r="DJ36" i="46"/>
  <c r="AU36" i="46" s="1"/>
  <c r="DI36" i="46"/>
  <c r="DH36" i="46"/>
  <c r="DG36" i="46"/>
  <c r="DF36" i="46"/>
  <c r="AQ36" i="46" s="1"/>
  <c r="DE36" i="46"/>
  <c r="AP36" i="46" s="1"/>
  <c r="DD36" i="46"/>
  <c r="AO36" i="46" s="1"/>
  <c r="DC36" i="46"/>
  <c r="DB36" i="46"/>
  <c r="AM36" i="46" s="1"/>
  <c r="DA36" i="46"/>
  <c r="AL36" i="46" s="1"/>
  <c r="CZ36" i="46"/>
  <c r="AK36" i="46" s="1"/>
  <c r="CY36" i="46"/>
  <c r="CX36" i="46"/>
  <c r="CW36" i="46"/>
  <c r="AH36" i="46" s="1"/>
  <c r="CV36" i="46"/>
  <c r="AG36" i="46" s="1"/>
  <c r="CU36" i="46"/>
  <c r="AF36" i="46" s="1"/>
  <c r="CT36" i="46"/>
  <c r="AE36" i="46" s="1"/>
  <c r="CS36" i="46"/>
  <c r="AD36" i="46" s="1"/>
  <c r="CR36" i="46"/>
  <c r="CQ36" i="46"/>
  <c r="CP36" i="46"/>
  <c r="AA36" i="46" s="1"/>
  <c r="CO36" i="46"/>
  <c r="Z36" i="46" s="1"/>
  <c r="CN36" i="46"/>
  <c r="Y36" i="46" s="1"/>
  <c r="CM36" i="46"/>
  <c r="X36" i="46" s="1"/>
  <c r="CL36" i="46"/>
  <c r="CK36" i="46"/>
  <c r="CJ36" i="46"/>
  <c r="CI36" i="46"/>
  <c r="CH36" i="46"/>
  <c r="S36" i="46" s="1"/>
  <c r="CG36" i="46"/>
  <c r="CF36" i="46"/>
  <c r="Q36" i="46" s="1"/>
  <c r="CE36" i="46"/>
  <c r="CD36" i="46"/>
  <c r="CC36" i="46"/>
  <c r="N36" i="46" s="1"/>
  <c r="CB36" i="46"/>
  <c r="M36" i="46" s="1"/>
  <c r="CA36" i="46"/>
  <c r="BZ36" i="46"/>
  <c r="K36" i="46" s="1"/>
  <c r="BY36" i="46"/>
  <c r="J36" i="46" s="1"/>
  <c r="BX36" i="46"/>
  <c r="I36" i="46" s="1"/>
  <c r="BW36" i="46"/>
  <c r="BV36" i="46"/>
  <c r="G36" i="46" s="1"/>
  <c r="BU36" i="46"/>
  <c r="BT36" i="46"/>
  <c r="E36" i="46" s="1"/>
  <c r="BS36" i="46"/>
  <c r="B36" i="46"/>
  <c r="B36" i="44" s="1"/>
  <c r="A36" i="46"/>
  <c r="A34" i="27" s="1"/>
  <c r="EF35" i="46"/>
  <c r="BQ35" i="46" s="1"/>
  <c r="EE35" i="46"/>
  <c r="BP35" i="46" s="1"/>
  <c r="ED35" i="46"/>
  <c r="BO35" i="44" s="1"/>
  <c r="EC35" i="46"/>
  <c r="BN35" i="46" s="1"/>
  <c r="EB35" i="46"/>
  <c r="EA35" i="46"/>
  <c r="BL35" i="46" s="1"/>
  <c r="DZ35" i="46"/>
  <c r="BK35" i="46" s="1"/>
  <c r="DY35" i="46"/>
  <c r="DX35" i="46"/>
  <c r="BI35" i="46" s="1"/>
  <c r="DW35" i="46"/>
  <c r="BH35" i="46" s="1"/>
  <c r="DV35" i="46"/>
  <c r="BG35" i="46" s="1"/>
  <c r="DU35" i="46"/>
  <c r="BF35" i="46" s="1"/>
  <c r="DT35" i="46"/>
  <c r="BE35" i="46" s="1"/>
  <c r="DS35" i="46"/>
  <c r="DR35" i="46"/>
  <c r="BC35" i="46" s="1"/>
  <c r="DQ35" i="46"/>
  <c r="BB35" i="46" s="1"/>
  <c r="DP35" i="46"/>
  <c r="BA35" i="46" s="1"/>
  <c r="DO35" i="46"/>
  <c r="AZ35" i="46" s="1"/>
  <c r="DN35" i="46"/>
  <c r="DM35" i="46"/>
  <c r="AX35" i="46" s="1"/>
  <c r="DL35" i="46"/>
  <c r="AW35" i="46" s="1"/>
  <c r="DK35" i="46"/>
  <c r="DJ35" i="46"/>
  <c r="DI35" i="46"/>
  <c r="AT35" i="46" s="1"/>
  <c r="DH35" i="46"/>
  <c r="AS35" i="46" s="1"/>
  <c r="DG35" i="46"/>
  <c r="AR35" i="46" s="1"/>
  <c r="DF35" i="46"/>
  <c r="AQ35" i="46" s="1"/>
  <c r="DE35" i="46"/>
  <c r="AP35" i="46" s="1"/>
  <c r="DD35" i="46"/>
  <c r="DC35" i="46"/>
  <c r="AN35" i="46" s="1"/>
  <c r="DB35" i="46"/>
  <c r="DA35" i="46"/>
  <c r="AL35" i="46" s="1"/>
  <c r="CZ35" i="46"/>
  <c r="AK35" i="46" s="1"/>
  <c r="CY35" i="46"/>
  <c r="AJ35" i="46" s="1"/>
  <c r="CX35" i="46"/>
  <c r="AI35" i="46" s="1"/>
  <c r="CW35" i="46"/>
  <c r="AH35" i="46" s="1"/>
  <c r="CV35" i="46"/>
  <c r="AG35" i="46" s="1"/>
  <c r="CU35" i="46"/>
  <c r="AF35" i="46" s="1"/>
  <c r="CT35" i="46"/>
  <c r="AE35" i="46" s="1"/>
  <c r="CS35" i="46"/>
  <c r="AD35" i="46" s="1"/>
  <c r="CR35" i="46"/>
  <c r="AC35" i="46" s="1"/>
  <c r="CQ35" i="46"/>
  <c r="AB35" i="46" s="1"/>
  <c r="CP35" i="46"/>
  <c r="AA35" i="46" s="1"/>
  <c r="CO35" i="46"/>
  <c r="Z35" i="46" s="1"/>
  <c r="CN35" i="46"/>
  <c r="Y35" i="46" s="1"/>
  <c r="CM35" i="46"/>
  <c r="CL35" i="46"/>
  <c r="W35" i="46" s="1"/>
  <c r="CK35" i="46"/>
  <c r="V35" i="46" s="1"/>
  <c r="CJ35" i="46"/>
  <c r="U35" i="46" s="1"/>
  <c r="CI35" i="46"/>
  <c r="T35" i="46" s="1"/>
  <c r="CH35" i="46"/>
  <c r="S35" i="46" s="1"/>
  <c r="CG35" i="46"/>
  <c r="R35" i="46" s="1"/>
  <c r="CF35" i="46"/>
  <c r="Q35" i="46" s="1"/>
  <c r="CE35" i="46"/>
  <c r="CD35" i="46"/>
  <c r="CC35" i="46"/>
  <c r="N35" i="46" s="1"/>
  <c r="CB35" i="46"/>
  <c r="M35" i="46" s="1"/>
  <c r="CA35" i="46"/>
  <c r="L35" i="46" s="1"/>
  <c r="BZ35" i="46"/>
  <c r="K35" i="46" s="1"/>
  <c r="BY35" i="46"/>
  <c r="J35" i="46" s="1"/>
  <c r="BX35" i="46"/>
  <c r="I35" i="46" s="1"/>
  <c r="BW35" i="46"/>
  <c r="H35" i="46" s="1"/>
  <c r="BV35" i="46"/>
  <c r="BU35" i="46"/>
  <c r="F35" i="46" s="1"/>
  <c r="BT35" i="46"/>
  <c r="E35" i="46" s="1"/>
  <c r="BS35" i="46"/>
  <c r="D35" i="46" s="1"/>
  <c r="BO35" i="46"/>
  <c r="B35" i="46"/>
  <c r="B35" i="44" s="1"/>
  <c r="A35" i="46"/>
  <c r="EF34" i="46"/>
  <c r="BQ34" i="46" s="1"/>
  <c r="EE34" i="46"/>
  <c r="ED34" i="46"/>
  <c r="BO34" i="46" s="1"/>
  <c r="EC34" i="46"/>
  <c r="BN34" i="46" s="1"/>
  <c r="EB34" i="46"/>
  <c r="BM34" i="46" s="1"/>
  <c r="EA34" i="46"/>
  <c r="BL34" i="46" s="1"/>
  <c r="DZ34" i="46"/>
  <c r="BK34" i="46" s="1"/>
  <c r="DY34" i="46"/>
  <c r="BJ34" i="46" s="1"/>
  <c r="DX34" i="46"/>
  <c r="BI34" i="46" s="1"/>
  <c r="DW34" i="46"/>
  <c r="BH34" i="46" s="1"/>
  <c r="DV34" i="46"/>
  <c r="BG34" i="46" s="1"/>
  <c r="DU34" i="46"/>
  <c r="BF34" i="46" s="1"/>
  <c r="DT34" i="46"/>
  <c r="DS34" i="46"/>
  <c r="DR34" i="46"/>
  <c r="DQ34" i="46"/>
  <c r="DP34" i="46"/>
  <c r="BA34" i="46" s="1"/>
  <c r="DO34" i="46"/>
  <c r="AZ34" i="46" s="1"/>
  <c r="DN34" i="46"/>
  <c r="AY34" i="46" s="1"/>
  <c r="DM34" i="46"/>
  <c r="AX34" i="46" s="1"/>
  <c r="DL34" i="46"/>
  <c r="DK34" i="46"/>
  <c r="AV34" i="46" s="1"/>
  <c r="DJ34" i="46"/>
  <c r="DI34" i="46"/>
  <c r="AT34" i="46" s="1"/>
  <c r="DH34" i="46"/>
  <c r="AS34" i="46" s="1"/>
  <c r="DG34" i="46"/>
  <c r="DF34" i="46"/>
  <c r="AQ34" i="46" s="1"/>
  <c r="DE34" i="46"/>
  <c r="AP34" i="46" s="1"/>
  <c r="DD34" i="46"/>
  <c r="AO34" i="46" s="1"/>
  <c r="DC34" i="46"/>
  <c r="AN34" i="46" s="1"/>
  <c r="DB34" i="46"/>
  <c r="DA34" i="46"/>
  <c r="AL34" i="46" s="1"/>
  <c r="CZ34" i="46"/>
  <c r="AK34" i="46" s="1"/>
  <c r="CY34" i="46"/>
  <c r="AJ34" i="46" s="1"/>
  <c r="CX34" i="46"/>
  <c r="AI34" i="46" s="1"/>
  <c r="CW34" i="46"/>
  <c r="AH34" i="46" s="1"/>
  <c r="CV34" i="46"/>
  <c r="CU34" i="46"/>
  <c r="AF34" i="46" s="1"/>
  <c r="CT34" i="46"/>
  <c r="AE34" i="46" s="1"/>
  <c r="CS34" i="46"/>
  <c r="AD34" i="46" s="1"/>
  <c r="CR34" i="46"/>
  <c r="AC34" i="46" s="1"/>
  <c r="CQ34" i="46"/>
  <c r="CP34" i="46"/>
  <c r="AA34" i="46" s="1"/>
  <c r="CO34" i="46"/>
  <c r="Z34" i="46" s="1"/>
  <c r="CN34" i="46"/>
  <c r="Y34" i="46" s="1"/>
  <c r="CM34" i="46"/>
  <c r="X34" i="46" s="1"/>
  <c r="CL34" i="46"/>
  <c r="W34" i="46" s="1"/>
  <c r="CK34" i="46"/>
  <c r="V34" i="46" s="1"/>
  <c r="CJ34" i="46"/>
  <c r="U34" i="46" s="1"/>
  <c r="CI34" i="46"/>
  <c r="T34" i="46" s="1"/>
  <c r="CH34" i="46"/>
  <c r="S34" i="46" s="1"/>
  <c r="CG34" i="46"/>
  <c r="R34" i="46" s="1"/>
  <c r="CF34" i="46"/>
  <c r="CE34" i="46"/>
  <c r="P34" i="46" s="1"/>
  <c r="CD34" i="46"/>
  <c r="O34" i="46" s="1"/>
  <c r="CC34" i="46"/>
  <c r="N34" i="46" s="1"/>
  <c r="CB34" i="46"/>
  <c r="M34" i="46" s="1"/>
  <c r="CA34" i="46"/>
  <c r="L34" i="46" s="1"/>
  <c r="BZ34" i="46"/>
  <c r="BY34" i="46"/>
  <c r="J34" i="46" s="1"/>
  <c r="BX34" i="46"/>
  <c r="BW34" i="46"/>
  <c r="H34" i="46" s="1"/>
  <c r="BV34" i="46"/>
  <c r="G34" i="46" s="1"/>
  <c r="BU34" i="46"/>
  <c r="BT34" i="46"/>
  <c r="E34" i="46" s="1"/>
  <c r="BS34" i="46"/>
  <c r="D34" i="46" s="1"/>
  <c r="B34" i="46"/>
  <c r="B34" i="44" s="1"/>
  <c r="A34" i="46"/>
  <c r="A32" i="27" s="1"/>
  <c r="EF33" i="46"/>
  <c r="EE33" i="46"/>
  <c r="BP33" i="46" s="1"/>
  <c r="ED33" i="46"/>
  <c r="BO33" i="44" s="1"/>
  <c r="EC33" i="46"/>
  <c r="BN33" i="44" s="1"/>
  <c r="EB33" i="46"/>
  <c r="EA33" i="46"/>
  <c r="BL33" i="46" s="1"/>
  <c r="DZ33" i="46"/>
  <c r="BK33" i="46" s="1"/>
  <c r="DY33" i="46"/>
  <c r="BJ33" i="46" s="1"/>
  <c r="DX33" i="46"/>
  <c r="DW33" i="46"/>
  <c r="BH33" i="46" s="1"/>
  <c r="DV33" i="46"/>
  <c r="DU33" i="46"/>
  <c r="BF33" i="46" s="1"/>
  <c r="DT33" i="46"/>
  <c r="DS33" i="46"/>
  <c r="BD33" i="46" s="1"/>
  <c r="DR33" i="46"/>
  <c r="BC33" i="46" s="1"/>
  <c r="DQ33" i="46"/>
  <c r="BB33" i="46" s="1"/>
  <c r="DP33" i="46"/>
  <c r="BA33" i="46" s="1"/>
  <c r="DO33" i="46"/>
  <c r="AZ33" i="46" s="1"/>
  <c r="DN33" i="46"/>
  <c r="AY33" i="46" s="1"/>
  <c r="DM33" i="46"/>
  <c r="AX33" i="46" s="1"/>
  <c r="DL33" i="46"/>
  <c r="DK33" i="46"/>
  <c r="DJ33" i="46"/>
  <c r="AU33" i="46" s="1"/>
  <c r="DI33" i="46"/>
  <c r="AT33" i="46" s="1"/>
  <c r="DH33" i="46"/>
  <c r="DG33" i="46"/>
  <c r="AR33" i="46" s="1"/>
  <c r="DF33" i="46"/>
  <c r="DE33" i="46"/>
  <c r="AP33" i="46" s="1"/>
  <c r="DD33" i="46"/>
  <c r="DC33" i="46"/>
  <c r="DB33" i="46"/>
  <c r="AM33" i="46" s="1"/>
  <c r="DA33" i="46"/>
  <c r="AL33" i="46" s="1"/>
  <c r="CZ33" i="46"/>
  <c r="AK33" i="46" s="1"/>
  <c r="CY33" i="46"/>
  <c r="AJ33" i="46" s="1"/>
  <c r="CX33" i="46"/>
  <c r="CW33" i="46"/>
  <c r="CV33" i="46"/>
  <c r="CU33" i="46"/>
  <c r="AF33" i="46" s="1"/>
  <c r="CT33" i="46"/>
  <c r="AE33" i="46" s="1"/>
  <c r="CS33" i="46"/>
  <c r="AD33" i="46" s="1"/>
  <c r="CR33" i="46"/>
  <c r="CQ33" i="46"/>
  <c r="CP33" i="46"/>
  <c r="AA33" i="46" s="1"/>
  <c r="CO33" i="46"/>
  <c r="Z33" i="46" s="1"/>
  <c r="CN33" i="46"/>
  <c r="CM33" i="46"/>
  <c r="CL33" i="46"/>
  <c r="W33" i="46" s="1"/>
  <c r="CK33" i="46"/>
  <c r="V33" i="46" s="1"/>
  <c r="CJ33" i="46"/>
  <c r="U33" i="46" s="1"/>
  <c r="CI33" i="46"/>
  <c r="T33" i="46" s="1"/>
  <c r="CH33" i="46"/>
  <c r="CG33" i="46"/>
  <c r="R33" i="46" s="1"/>
  <c r="CF33" i="46"/>
  <c r="CE33" i="46"/>
  <c r="P33" i="46" s="1"/>
  <c r="CD33" i="46"/>
  <c r="O33" i="46" s="1"/>
  <c r="CC33" i="46"/>
  <c r="N33" i="46" s="1"/>
  <c r="CB33" i="46"/>
  <c r="M33" i="46" s="1"/>
  <c r="CA33" i="46"/>
  <c r="BZ33" i="46"/>
  <c r="BY33" i="46"/>
  <c r="BX33" i="46"/>
  <c r="BW33" i="46"/>
  <c r="H33" i="46" s="1"/>
  <c r="BV33" i="46"/>
  <c r="G33" i="46" s="1"/>
  <c r="BU33" i="46"/>
  <c r="BT33" i="46"/>
  <c r="BS33" i="46"/>
  <c r="D33" i="46" s="1"/>
  <c r="BO33" i="46"/>
  <c r="BN33" i="46"/>
  <c r="B33" i="46"/>
  <c r="B33" i="44" s="1"/>
  <c r="A33" i="46"/>
  <c r="A31" i="27" s="1"/>
  <c r="EF32" i="46"/>
  <c r="BQ32" i="46" s="1"/>
  <c r="EE32" i="46"/>
  <c r="BP32" i="46" s="1"/>
  <c r="ED32" i="46"/>
  <c r="EC32" i="46"/>
  <c r="EB32" i="46"/>
  <c r="BM32" i="46" s="1"/>
  <c r="EA32" i="46"/>
  <c r="BL32" i="46" s="1"/>
  <c r="DZ32" i="46"/>
  <c r="DY32" i="46"/>
  <c r="DX32" i="46"/>
  <c r="BI32" i="46" s="1"/>
  <c r="DW32" i="46"/>
  <c r="BH32" i="46" s="1"/>
  <c r="DV32" i="46"/>
  <c r="DU32" i="46"/>
  <c r="BF32" i="46" s="1"/>
  <c r="DT32" i="46"/>
  <c r="DS32" i="46"/>
  <c r="BD32" i="46" s="1"/>
  <c r="DR32" i="46"/>
  <c r="DQ32" i="46"/>
  <c r="BB32" i="46" s="1"/>
  <c r="DP32" i="46"/>
  <c r="BA32" i="46" s="1"/>
  <c r="DO32" i="46"/>
  <c r="AZ32" i="46" s="1"/>
  <c r="DN32" i="46"/>
  <c r="DM32" i="46"/>
  <c r="AX32" i="46" s="1"/>
  <c r="DL32" i="46"/>
  <c r="DK32" i="46"/>
  <c r="AV32" i="46" s="1"/>
  <c r="DJ32" i="46"/>
  <c r="DI32" i="46"/>
  <c r="AT32" i="46" s="1"/>
  <c r="DH32" i="46"/>
  <c r="AS32" i="46" s="1"/>
  <c r="DG32" i="46"/>
  <c r="AR32" i="46" s="1"/>
  <c r="DF32" i="46"/>
  <c r="DE32" i="46"/>
  <c r="DD32" i="46"/>
  <c r="AO32" i="46" s="1"/>
  <c r="DC32" i="46"/>
  <c r="AN32" i="46" s="1"/>
  <c r="DB32" i="46"/>
  <c r="DA32" i="46"/>
  <c r="AL32" i="46" s="1"/>
  <c r="CZ32" i="46"/>
  <c r="CY32" i="46"/>
  <c r="AJ32" i="46" s="1"/>
  <c r="CX32" i="46"/>
  <c r="CW32" i="46"/>
  <c r="AH32" i="46" s="1"/>
  <c r="CV32" i="46"/>
  <c r="CU32" i="46"/>
  <c r="AF32" i="46" s="1"/>
  <c r="CT32" i="46"/>
  <c r="CS32" i="46"/>
  <c r="AD32" i="46" s="1"/>
  <c r="CR32" i="46"/>
  <c r="AC32" i="46" s="1"/>
  <c r="CQ32" i="46"/>
  <c r="AB32" i="46" s="1"/>
  <c r="CP32" i="46"/>
  <c r="AA32" i="46" s="1"/>
  <c r="CO32" i="46"/>
  <c r="Z32" i="46" s="1"/>
  <c r="CN32" i="46"/>
  <c r="Y32" i="46" s="1"/>
  <c r="CM32" i="46"/>
  <c r="X32" i="46" s="1"/>
  <c r="CL32" i="46"/>
  <c r="CK32" i="46"/>
  <c r="V32" i="46" s="1"/>
  <c r="CJ32" i="46"/>
  <c r="U32" i="46" s="1"/>
  <c r="CI32" i="46"/>
  <c r="T32" i="46" s="1"/>
  <c r="CH32" i="46"/>
  <c r="S32" i="46" s="1"/>
  <c r="CG32" i="46"/>
  <c r="CF32" i="46"/>
  <c r="Q32" i="46" s="1"/>
  <c r="CE32" i="46"/>
  <c r="P32" i="46" s="1"/>
  <c r="CD32" i="46"/>
  <c r="CC32" i="46"/>
  <c r="CB32" i="46"/>
  <c r="M32" i="46" s="1"/>
  <c r="CA32" i="46"/>
  <c r="L32" i="46" s="1"/>
  <c r="BZ32" i="46"/>
  <c r="K32" i="46" s="1"/>
  <c r="BY32" i="46"/>
  <c r="J32" i="46" s="1"/>
  <c r="BX32" i="46"/>
  <c r="BW32" i="46"/>
  <c r="BV32" i="46"/>
  <c r="BU32" i="46"/>
  <c r="F32" i="46" s="1"/>
  <c r="BT32" i="46"/>
  <c r="E32" i="46" s="1"/>
  <c r="BS32" i="46"/>
  <c r="D32" i="46" s="1"/>
  <c r="B32" i="46"/>
  <c r="B32" i="44" s="1"/>
  <c r="A32" i="46"/>
  <c r="A30" i="27" s="1"/>
  <c r="EF31" i="46"/>
  <c r="BQ31" i="46" s="1"/>
  <c r="EE31" i="46"/>
  <c r="BP31" i="46" s="1"/>
  <c r="ED31" i="46"/>
  <c r="BO31" i="44" s="1"/>
  <c r="EC31" i="46"/>
  <c r="BN31" i="44" s="1"/>
  <c r="EB31" i="46"/>
  <c r="BM31" i="46" s="1"/>
  <c r="EA31" i="46"/>
  <c r="BL31" i="46" s="1"/>
  <c r="DZ31" i="46"/>
  <c r="BK31" i="46" s="1"/>
  <c r="DY31" i="46"/>
  <c r="BJ31" i="46" s="1"/>
  <c r="DX31" i="46"/>
  <c r="DW31" i="46"/>
  <c r="BH31" i="46" s="1"/>
  <c r="DV31" i="46"/>
  <c r="DU31" i="46"/>
  <c r="BF31" i="46" s="1"/>
  <c r="DT31" i="46"/>
  <c r="BE31" i="46" s="1"/>
  <c r="DS31" i="46"/>
  <c r="BD31" i="46" s="1"/>
  <c r="DR31" i="46"/>
  <c r="BC31" i="46" s="1"/>
  <c r="DQ31" i="46"/>
  <c r="BB31" i="46" s="1"/>
  <c r="DP31" i="46"/>
  <c r="BA31" i="46" s="1"/>
  <c r="DO31" i="46"/>
  <c r="AZ31" i="46" s="1"/>
  <c r="DN31" i="46"/>
  <c r="DM31" i="46"/>
  <c r="DL31" i="46"/>
  <c r="AW31" i="46" s="1"/>
  <c r="DK31" i="46"/>
  <c r="AV31" i="46" s="1"/>
  <c r="DJ31" i="46"/>
  <c r="AU31" i="46" s="1"/>
  <c r="DI31" i="46"/>
  <c r="AT31" i="46" s="1"/>
  <c r="DH31" i="46"/>
  <c r="AS31" i="46" s="1"/>
  <c r="DG31" i="46"/>
  <c r="AR31" i="46" s="1"/>
  <c r="DF31" i="46"/>
  <c r="DE31" i="46"/>
  <c r="AP31" i="46" s="1"/>
  <c r="DD31" i="46"/>
  <c r="AO31" i="46" s="1"/>
  <c r="DC31" i="46"/>
  <c r="AN31" i="46" s="1"/>
  <c r="DB31" i="46"/>
  <c r="AM31" i="46" s="1"/>
  <c r="DA31" i="46"/>
  <c r="AL31" i="46" s="1"/>
  <c r="CZ31" i="46"/>
  <c r="AK31" i="46" s="1"/>
  <c r="CY31" i="46"/>
  <c r="AJ31" i="46" s="1"/>
  <c r="CX31" i="46"/>
  <c r="AI31" i="46" s="1"/>
  <c r="CW31" i="46"/>
  <c r="AH31" i="46" s="1"/>
  <c r="CV31" i="46"/>
  <c r="AG31" i="46" s="1"/>
  <c r="CU31" i="46"/>
  <c r="AF31" i="46" s="1"/>
  <c r="CT31" i="46"/>
  <c r="AE31" i="46" s="1"/>
  <c r="CS31" i="46"/>
  <c r="AD31" i="46" s="1"/>
  <c r="CR31" i="46"/>
  <c r="CQ31" i="46"/>
  <c r="AB31" i="46" s="1"/>
  <c r="CP31" i="46"/>
  <c r="AA31" i="46" s="1"/>
  <c r="CO31" i="46"/>
  <c r="Z31" i="46" s="1"/>
  <c r="CN31" i="46"/>
  <c r="Y31" i="46" s="1"/>
  <c r="CM31" i="46"/>
  <c r="CL31" i="46"/>
  <c r="W31" i="46" s="1"/>
  <c r="CK31" i="46"/>
  <c r="V31" i="46" s="1"/>
  <c r="CJ31" i="46"/>
  <c r="U31" i="46" s="1"/>
  <c r="CI31" i="46"/>
  <c r="T31" i="46" s="1"/>
  <c r="CH31" i="46"/>
  <c r="CG31" i="46"/>
  <c r="R31" i="46" s="1"/>
  <c r="CF31" i="46"/>
  <c r="Q31" i="46" s="1"/>
  <c r="CE31" i="46"/>
  <c r="P31" i="46" s="1"/>
  <c r="CD31" i="46"/>
  <c r="O31" i="46" s="1"/>
  <c r="CC31" i="46"/>
  <c r="N31" i="46" s="1"/>
  <c r="CB31" i="46"/>
  <c r="M31" i="46" s="1"/>
  <c r="CA31" i="46"/>
  <c r="L31" i="46" s="1"/>
  <c r="BZ31" i="46"/>
  <c r="K31" i="46" s="1"/>
  <c r="BY31" i="46"/>
  <c r="J31" i="46" s="1"/>
  <c r="BX31" i="46"/>
  <c r="I31" i="46" s="1"/>
  <c r="BW31" i="46"/>
  <c r="H31" i="46" s="1"/>
  <c r="BV31" i="46"/>
  <c r="G31" i="46" s="1"/>
  <c r="BU31" i="46"/>
  <c r="F31" i="46" s="1"/>
  <c r="BT31" i="46"/>
  <c r="E31" i="46" s="1"/>
  <c r="BS31" i="46"/>
  <c r="D31" i="46" s="1"/>
  <c r="BO31" i="46"/>
  <c r="B31" i="46"/>
  <c r="B31" i="44" s="1"/>
  <c r="A31" i="46"/>
  <c r="A29" i="27" s="1"/>
  <c r="EF30" i="46"/>
  <c r="BQ30" i="46" s="1"/>
  <c r="EE30" i="46"/>
  <c r="BP30" i="46" s="1"/>
  <c r="ED30" i="46"/>
  <c r="EC30" i="46"/>
  <c r="BN30" i="46" s="1"/>
  <c r="EB30" i="46"/>
  <c r="EA30" i="46"/>
  <c r="DZ30" i="46"/>
  <c r="BK30" i="46" s="1"/>
  <c r="DY30" i="46"/>
  <c r="BJ30" i="46" s="1"/>
  <c r="DX30" i="46"/>
  <c r="BI30" i="46" s="1"/>
  <c r="DW30" i="46"/>
  <c r="BH30" i="46" s="1"/>
  <c r="DV30" i="46"/>
  <c r="BG30" i="46" s="1"/>
  <c r="DU30" i="46"/>
  <c r="BF30" i="46" s="1"/>
  <c r="DT30" i="46"/>
  <c r="DS30" i="46"/>
  <c r="BD30" i="46" s="1"/>
  <c r="DR30" i="46"/>
  <c r="BC30" i="46" s="1"/>
  <c r="DQ30" i="46"/>
  <c r="BB30" i="46" s="1"/>
  <c r="DP30" i="46"/>
  <c r="BA30" i="46" s="1"/>
  <c r="DO30" i="46"/>
  <c r="AZ30" i="46" s="1"/>
  <c r="DN30" i="46"/>
  <c r="DM30" i="46"/>
  <c r="AX30" i="46" s="1"/>
  <c r="DL30" i="46"/>
  <c r="AW30" i="46" s="1"/>
  <c r="DK30" i="46"/>
  <c r="AV30" i="46" s="1"/>
  <c r="DJ30" i="46"/>
  <c r="AU30" i="46" s="1"/>
  <c r="DI30" i="46"/>
  <c r="AT30" i="46" s="1"/>
  <c r="DH30" i="46"/>
  <c r="AS30" i="46" s="1"/>
  <c r="DG30" i="46"/>
  <c r="AR30" i="46" s="1"/>
  <c r="DF30" i="46"/>
  <c r="DE30" i="46"/>
  <c r="AP30" i="46" s="1"/>
  <c r="DD30" i="46"/>
  <c r="DC30" i="46"/>
  <c r="AN30" i="46" s="1"/>
  <c r="DB30" i="46"/>
  <c r="AM30" i="46" s="1"/>
  <c r="DA30" i="46"/>
  <c r="CZ30" i="46"/>
  <c r="AK30" i="46" s="1"/>
  <c r="CY30" i="46"/>
  <c r="AJ30" i="46" s="1"/>
  <c r="CX30" i="46"/>
  <c r="CW30" i="46"/>
  <c r="CV30" i="46"/>
  <c r="CU30" i="46"/>
  <c r="CT30" i="46"/>
  <c r="AE30" i="46" s="1"/>
  <c r="CS30" i="46"/>
  <c r="AD30" i="46" s="1"/>
  <c r="CR30" i="46"/>
  <c r="AC30" i="46" s="1"/>
  <c r="CQ30" i="46"/>
  <c r="AB30" i="46" s="1"/>
  <c r="CP30" i="46"/>
  <c r="CO30" i="46"/>
  <c r="Z30" i="46" s="1"/>
  <c r="CN30" i="46"/>
  <c r="Y30" i="46" s="1"/>
  <c r="CM30" i="46"/>
  <c r="X30" i="46" s="1"/>
  <c r="CL30" i="46"/>
  <c r="W30" i="46" s="1"/>
  <c r="CK30" i="46"/>
  <c r="V30" i="46" s="1"/>
  <c r="CJ30" i="46"/>
  <c r="U30" i="46" s="1"/>
  <c r="CI30" i="46"/>
  <c r="T30" i="46" s="1"/>
  <c r="CH30" i="46"/>
  <c r="S30" i="46" s="1"/>
  <c r="CG30" i="46"/>
  <c r="R30" i="46" s="1"/>
  <c r="CF30" i="46"/>
  <c r="CE30" i="46"/>
  <c r="P30" i="46" s="1"/>
  <c r="CD30" i="46"/>
  <c r="O30" i="46" s="1"/>
  <c r="CC30" i="46"/>
  <c r="N30" i="46" s="1"/>
  <c r="CB30" i="46"/>
  <c r="M30" i="46" s="1"/>
  <c r="CA30" i="46"/>
  <c r="BZ30" i="46"/>
  <c r="K30" i="46" s="1"/>
  <c r="BY30" i="46"/>
  <c r="BX30" i="46"/>
  <c r="BW30" i="46"/>
  <c r="H30" i="46" s="1"/>
  <c r="BV30" i="46"/>
  <c r="G30" i="46" s="1"/>
  <c r="BU30" i="46"/>
  <c r="F30" i="46" s="1"/>
  <c r="BT30" i="46"/>
  <c r="E30" i="46" s="1"/>
  <c r="BS30" i="46"/>
  <c r="D30" i="46" s="1"/>
  <c r="B30" i="46"/>
  <c r="B30" i="44" s="1"/>
  <c r="A30" i="46"/>
  <c r="A28" i="27" s="1"/>
  <c r="EF29" i="46"/>
  <c r="EE29" i="46"/>
  <c r="BP29" i="46" s="1"/>
  <c r="ED29" i="46"/>
  <c r="BO29" i="44" s="1"/>
  <c r="EC29" i="46"/>
  <c r="BN29" i="44" s="1"/>
  <c r="EB29" i="46"/>
  <c r="BM29" i="46" s="1"/>
  <c r="EA29" i="46"/>
  <c r="BL29" i="46" s="1"/>
  <c r="DZ29" i="46"/>
  <c r="DY29" i="46"/>
  <c r="BJ29" i="46" s="1"/>
  <c r="DX29" i="46"/>
  <c r="DW29" i="46"/>
  <c r="BH29" i="46" s="1"/>
  <c r="DV29" i="46"/>
  <c r="DU29" i="46"/>
  <c r="BF29" i="46" s="1"/>
  <c r="DT29" i="46"/>
  <c r="DS29" i="46"/>
  <c r="BD29" i="46" s="1"/>
  <c r="DR29" i="46"/>
  <c r="BC29" i="46" s="1"/>
  <c r="DQ29" i="46"/>
  <c r="BB29" i="46" s="1"/>
  <c r="DP29" i="46"/>
  <c r="DO29" i="46"/>
  <c r="AZ29" i="46" s="1"/>
  <c r="DN29" i="46"/>
  <c r="AY29" i="46" s="1"/>
  <c r="DM29" i="46"/>
  <c r="AX29" i="46" s="1"/>
  <c r="DL29" i="46"/>
  <c r="AW29" i="46" s="1"/>
  <c r="DK29" i="46"/>
  <c r="AV29" i="46" s="1"/>
  <c r="DJ29" i="46"/>
  <c r="AU29" i="46" s="1"/>
  <c r="DI29" i="46"/>
  <c r="AT29" i="46" s="1"/>
  <c r="DH29" i="46"/>
  <c r="DG29" i="46"/>
  <c r="AR29" i="46" s="1"/>
  <c r="DF29" i="46"/>
  <c r="AQ29" i="46" s="1"/>
  <c r="DE29" i="46"/>
  <c r="AP29" i="46" s="1"/>
  <c r="DD29" i="46"/>
  <c r="DC29" i="46"/>
  <c r="DB29" i="46"/>
  <c r="AM29" i="46" s="1"/>
  <c r="DA29" i="46"/>
  <c r="AL29" i="46" s="1"/>
  <c r="CZ29" i="46"/>
  <c r="CY29" i="46"/>
  <c r="AJ29" i="46" s="1"/>
  <c r="CX29" i="46"/>
  <c r="AI29" i="46" s="1"/>
  <c r="CW29" i="46"/>
  <c r="AH29" i="46" s="1"/>
  <c r="CV29" i="46"/>
  <c r="AG29" i="46" s="1"/>
  <c r="CU29" i="46"/>
  <c r="AF29" i="46" s="1"/>
  <c r="CT29" i="46"/>
  <c r="CS29" i="46"/>
  <c r="AD29" i="46" s="1"/>
  <c r="CR29" i="46"/>
  <c r="CQ29" i="46"/>
  <c r="AB29" i="46" s="1"/>
  <c r="CP29" i="46"/>
  <c r="AA29" i="46" s="1"/>
  <c r="CO29" i="46"/>
  <c r="Z29" i="46" s="1"/>
  <c r="CN29" i="46"/>
  <c r="CM29" i="46"/>
  <c r="X29" i="46" s="1"/>
  <c r="CL29" i="46"/>
  <c r="CK29" i="46"/>
  <c r="V29" i="46" s="1"/>
  <c r="CJ29" i="46"/>
  <c r="CI29" i="46"/>
  <c r="T29" i="46" s="1"/>
  <c r="CH29" i="46"/>
  <c r="S29" i="46" s="1"/>
  <c r="CG29" i="46"/>
  <c r="R29" i="46" s="1"/>
  <c r="CF29" i="46"/>
  <c r="Q29" i="46" s="1"/>
  <c r="CE29" i="46"/>
  <c r="CD29" i="46"/>
  <c r="O29" i="46" s="1"/>
  <c r="CC29" i="46"/>
  <c r="N29" i="46" s="1"/>
  <c r="CB29" i="46"/>
  <c r="CA29" i="46"/>
  <c r="BZ29" i="46"/>
  <c r="K29" i="46" s="1"/>
  <c r="BY29" i="46"/>
  <c r="J29" i="46" s="1"/>
  <c r="BX29" i="46"/>
  <c r="BW29" i="46"/>
  <c r="H29" i="46" s="1"/>
  <c r="BV29" i="46"/>
  <c r="BU29" i="46"/>
  <c r="F29" i="46" s="1"/>
  <c r="BT29" i="46"/>
  <c r="BS29" i="46"/>
  <c r="D29" i="46" s="1"/>
  <c r="B29" i="46"/>
  <c r="B29" i="44" s="1"/>
  <c r="A29" i="46"/>
  <c r="A27" i="27" s="1"/>
  <c r="EF28" i="46"/>
  <c r="EE28" i="46"/>
  <c r="BP28" i="46" s="1"/>
  <c r="ED28" i="46"/>
  <c r="EC28" i="46"/>
  <c r="BN28" i="46" s="1"/>
  <c r="EB28" i="46"/>
  <c r="BM28" i="46" s="1"/>
  <c r="EA28" i="46"/>
  <c r="BL28" i="46" s="1"/>
  <c r="DZ28" i="46"/>
  <c r="BK28" i="46" s="1"/>
  <c r="DY28" i="46"/>
  <c r="BJ28" i="46" s="1"/>
  <c r="DX28" i="46"/>
  <c r="BI28" i="46" s="1"/>
  <c r="DW28" i="46"/>
  <c r="DV28" i="46"/>
  <c r="DU28" i="46"/>
  <c r="BF28" i="46" s="1"/>
  <c r="DT28" i="46"/>
  <c r="BE28" i="46" s="1"/>
  <c r="DS28" i="46"/>
  <c r="BD28" i="46" s="1"/>
  <c r="DR28" i="46"/>
  <c r="BC28" i="46" s="1"/>
  <c r="DQ28" i="46"/>
  <c r="BB28" i="46" s="1"/>
  <c r="DP28" i="46"/>
  <c r="DO28" i="46"/>
  <c r="AZ28" i="46" s="1"/>
  <c r="DN28" i="46"/>
  <c r="DM28" i="46"/>
  <c r="DL28" i="46"/>
  <c r="AW28" i="46" s="1"/>
  <c r="DK28" i="46"/>
  <c r="AV28" i="46" s="1"/>
  <c r="DJ28" i="46"/>
  <c r="AU28" i="46" s="1"/>
  <c r="DI28" i="46"/>
  <c r="DH28" i="46"/>
  <c r="DG28" i="46"/>
  <c r="DF28" i="46"/>
  <c r="DE28" i="46"/>
  <c r="AP28" i="46" s="1"/>
  <c r="DD28" i="46"/>
  <c r="AO28" i="46" s="1"/>
  <c r="DC28" i="46"/>
  <c r="AN28" i="46" s="1"/>
  <c r="DB28" i="46"/>
  <c r="DA28" i="46"/>
  <c r="AL28" i="46" s="1"/>
  <c r="CZ28" i="46"/>
  <c r="AK28" i="46" s="1"/>
  <c r="CY28" i="46"/>
  <c r="AJ28" i="46" s="1"/>
  <c r="CX28" i="46"/>
  <c r="CW28" i="46"/>
  <c r="AH28" i="46" s="1"/>
  <c r="CV28" i="46"/>
  <c r="AG28" i="46" s="1"/>
  <c r="CU28" i="46"/>
  <c r="AF28" i="46" s="1"/>
  <c r="CT28" i="46"/>
  <c r="CS28" i="46"/>
  <c r="CR28" i="46"/>
  <c r="AC28" i="46" s="1"/>
  <c r="CQ28" i="46"/>
  <c r="AB28" i="46" s="1"/>
  <c r="CP28" i="46"/>
  <c r="CO28" i="46"/>
  <c r="Z28" i="46" s="1"/>
  <c r="CN28" i="46"/>
  <c r="Y28" i="46" s="1"/>
  <c r="CM28" i="46"/>
  <c r="X28" i="46" s="1"/>
  <c r="CL28" i="46"/>
  <c r="CK28" i="46"/>
  <c r="V28" i="46" s="1"/>
  <c r="CJ28" i="46"/>
  <c r="CI28" i="46"/>
  <c r="CH28" i="46"/>
  <c r="CG28" i="46"/>
  <c r="R28" i="46" s="1"/>
  <c r="CF28" i="46"/>
  <c r="Q28" i="46" s="1"/>
  <c r="CE28" i="46"/>
  <c r="P28" i="46" s="1"/>
  <c r="CD28" i="46"/>
  <c r="O28" i="46" s="1"/>
  <c r="CC28" i="46"/>
  <c r="CB28" i="46"/>
  <c r="CA28" i="46"/>
  <c r="L28" i="46" s="1"/>
  <c r="BZ28" i="46"/>
  <c r="BY28" i="46"/>
  <c r="J28" i="46" s="1"/>
  <c r="BX28" i="46"/>
  <c r="I28" i="46" s="1"/>
  <c r="BW28" i="46"/>
  <c r="H28" i="46" s="1"/>
  <c r="BV28" i="46"/>
  <c r="G28" i="46" s="1"/>
  <c r="BU28" i="46"/>
  <c r="F28" i="46" s="1"/>
  <c r="BT28" i="46"/>
  <c r="BS28" i="46"/>
  <c r="D28" i="46" s="1"/>
  <c r="B28" i="46"/>
  <c r="A28" i="46"/>
  <c r="A26" i="27" s="1"/>
  <c r="EF27" i="46"/>
  <c r="EE27" i="46"/>
  <c r="BP27" i="46" s="1"/>
  <c r="ED27" i="46"/>
  <c r="BO27" i="46" s="1"/>
  <c r="EC27" i="46"/>
  <c r="EB27" i="46"/>
  <c r="BM27" i="46" s="1"/>
  <c r="EA27" i="46"/>
  <c r="BL27" i="46" s="1"/>
  <c r="DZ27" i="46"/>
  <c r="BK27" i="46" s="1"/>
  <c r="DY27" i="46"/>
  <c r="DX27" i="46"/>
  <c r="BI27" i="46" s="1"/>
  <c r="DW27" i="46"/>
  <c r="BH27" i="46" s="1"/>
  <c r="DV27" i="46"/>
  <c r="BG27" i="46" s="1"/>
  <c r="DU27" i="46"/>
  <c r="BF27" i="46" s="1"/>
  <c r="DT27" i="46"/>
  <c r="DS27" i="46"/>
  <c r="BD27" i="46" s="1"/>
  <c r="DR27" i="46"/>
  <c r="DQ27" i="46"/>
  <c r="BB27" i="46" s="1"/>
  <c r="DP27" i="46"/>
  <c r="BA27" i="46" s="1"/>
  <c r="DO27" i="46"/>
  <c r="AZ27" i="46" s="1"/>
  <c r="DN27" i="46"/>
  <c r="AY27" i="46" s="1"/>
  <c r="DM27" i="46"/>
  <c r="DL27" i="46"/>
  <c r="DK27" i="46"/>
  <c r="AV27" i="46" s="1"/>
  <c r="DJ27" i="46"/>
  <c r="AU27" i="46" s="1"/>
  <c r="DI27" i="46"/>
  <c r="AT27" i="46" s="1"/>
  <c r="DH27" i="46"/>
  <c r="AS27" i="46" s="1"/>
  <c r="DG27" i="46"/>
  <c r="AR27" i="46" s="1"/>
  <c r="DF27" i="46"/>
  <c r="AQ27" i="46" s="1"/>
  <c r="DE27" i="46"/>
  <c r="DD27" i="46"/>
  <c r="AO27" i="46" s="1"/>
  <c r="DC27" i="46"/>
  <c r="DB27" i="46"/>
  <c r="AM27" i="46" s="1"/>
  <c r="DA27" i="46"/>
  <c r="CZ27" i="46"/>
  <c r="AK27" i="46" s="1"/>
  <c r="CY27" i="46"/>
  <c r="AJ27" i="46" s="1"/>
  <c r="CX27" i="46"/>
  <c r="AI27" i="46" s="1"/>
  <c r="CW27" i="46"/>
  <c r="AH27" i="46" s="1"/>
  <c r="CV27" i="46"/>
  <c r="AG27" i="46" s="1"/>
  <c r="CU27" i="46"/>
  <c r="AF27" i="46" s="1"/>
  <c r="CT27" i="46"/>
  <c r="AE27" i="46" s="1"/>
  <c r="CS27" i="46"/>
  <c r="AD27" i="46" s="1"/>
  <c r="CR27" i="46"/>
  <c r="AC27" i="46" s="1"/>
  <c r="CQ27" i="46"/>
  <c r="AB27" i="46" s="1"/>
  <c r="CP27" i="46"/>
  <c r="AA27" i="46" s="1"/>
  <c r="CO27" i="46"/>
  <c r="Z27" i="46" s="1"/>
  <c r="CN27" i="46"/>
  <c r="Y27" i="46" s="1"/>
  <c r="CM27" i="46"/>
  <c r="X27" i="46" s="1"/>
  <c r="CL27" i="46"/>
  <c r="CK27" i="46"/>
  <c r="V27" i="46" s="1"/>
  <c r="CJ27" i="46"/>
  <c r="U27" i="46" s="1"/>
  <c r="CI27" i="46"/>
  <c r="T27" i="46" s="1"/>
  <c r="CH27" i="46"/>
  <c r="S27" i="46" s="1"/>
  <c r="CG27" i="46"/>
  <c r="R27" i="46" s="1"/>
  <c r="CF27" i="46"/>
  <c r="CE27" i="46"/>
  <c r="CD27" i="46"/>
  <c r="O27" i="46" s="1"/>
  <c r="CC27" i="46"/>
  <c r="N27" i="46" s="1"/>
  <c r="CB27" i="46"/>
  <c r="M27" i="46" s="1"/>
  <c r="CA27" i="46"/>
  <c r="L27" i="46" s="1"/>
  <c r="BZ27" i="46"/>
  <c r="K27" i="46" s="1"/>
  <c r="BY27" i="46"/>
  <c r="J27" i="46" s="1"/>
  <c r="BX27" i="46"/>
  <c r="I27" i="46" s="1"/>
  <c r="BW27" i="46"/>
  <c r="H27" i="46" s="1"/>
  <c r="BV27" i="46"/>
  <c r="G27" i="46" s="1"/>
  <c r="BU27" i="46"/>
  <c r="F27" i="46" s="1"/>
  <c r="BT27" i="46"/>
  <c r="E27" i="46" s="1"/>
  <c r="BS27" i="46"/>
  <c r="D27" i="46" s="1"/>
  <c r="B27" i="46"/>
  <c r="A27" i="46"/>
  <c r="A25" i="27" s="1"/>
  <c r="EF26" i="46"/>
  <c r="BQ26" i="46" s="1"/>
  <c r="EE26" i="46"/>
  <c r="BP26" i="46" s="1"/>
  <c r="ED26" i="46"/>
  <c r="EC26" i="46"/>
  <c r="EB26" i="46"/>
  <c r="BM26" i="46" s="1"/>
  <c r="EA26" i="46"/>
  <c r="BL26" i="46" s="1"/>
  <c r="DZ26" i="46"/>
  <c r="BK26" i="46" s="1"/>
  <c r="DY26" i="46"/>
  <c r="DX26" i="46"/>
  <c r="BI26" i="46" s="1"/>
  <c r="DW26" i="46"/>
  <c r="BH26" i="46" s="1"/>
  <c r="DV26" i="46"/>
  <c r="DU26" i="46"/>
  <c r="BF26" i="46" s="1"/>
  <c r="DT26" i="46"/>
  <c r="BE26" i="46" s="1"/>
  <c r="DS26" i="46"/>
  <c r="BD26" i="46" s="1"/>
  <c r="DR26" i="46"/>
  <c r="BC26" i="46" s="1"/>
  <c r="DQ26" i="46"/>
  <c r="BB26" i="46" s="1"/>
  <c r="DP26" i="46"/>
  <c r="DO26" i="46"/>
  <c r="DN26" i="46"/>
  <c r="DM26" i="46"/>
  <c r="AX26" i="46" s="1"/>
  <c r="DL26" i="46"/>
  <c r="AW26" i="46" s="1"/>
  <c r="DK26" i="46"/>
  <c r="AV26" i="46" s="1"/>
  <c r="DJ26" i="46"/>
  <c r="DI26" i="46"/>
  <c r="AT26" i="46" s="1"/>
  <c r="DH26" i="46"/>
  <c r="DG26" i="46"/>
  <c r="AR26" i="46" s="1"/>
  <c r="DF26" i="46"/>
  <c r="AQ26" i="46" s="1"/>
  <c r="DE26" i="46"/>
  <c r="AP26" i="46" s="1"/>
  <c r="DD26" i="46"/>
  <c r="AO26" i="46" s="1"/>
  <c r="DC26" i="46"/>
  <c r="AN26" i="46" s="1"/>
  <c r="DB26" i="46"/>
  <c r="AM26" i="46" s="1"/>
  <c r="DA26" i="46"/>
  <c r="AL26" i="46" s="1"/>
  <c r="CZ26" i="46"/>
  <c r="AK26" i="46" s="1"/>
  <c r="CY26" i="46"/>
  <c r="AJ26" i="46" s="1"/>
  <c r="CX26" i="46"/>
  <c r="AI26" i="44" s="1"/>
  <c r="CW26" i="46"/>
  <c r="AH26" i="44" s="1"/>
  <c r="CV26" i="46"/>
  <c r="AG26" i="46" s="1"/>
  <c r="CU26" i="46"/>
  <c r="AF26" i="46" s="1"/>
  <c r="CT26" i="46"/>
  <c r="AE26" i="46" s="1"/>
  <c r="CS26" i="46"/>
  <c r="CR26" i="46"/>
  <c r="AC26" i="46" s="1"/>
  <c r="CQ26" i="46"/>
  <c r="AB26" i="46" s="1"/>
  <c r="CP26" i="46"/>
  <c r="AA26" i="46" s="1"/>
  <c r="CO26" i="46"/>
  <c r="Z26" i="46" s="1"/>
  <c r="CN26" i="46"/>
  <c r="Y26" i="44" s="1"/>
  <c r="CM26" i="46"/>
  <c r="X26" i="46" s="1"/>
  <c r="CL26" i="46"/>
  <c r="W26" i="46" s="1"/>
  <c r="CK26" i="46"/>
  <c r="CJ26" i="46"/>
  <c r="U26" i="46" s="1"/>
  <c r="CI26" i="46"/>
  <c r="T26" i="46" s="1"/>
  <c r="CH26" i="46"/>
  <c r="S26" i="46" s="1"/>
  <c r="CG26" i="46"/>
  <c r="R26" i="46" s="1"/>
  <c r="CF26" i="46"/>
  <c r="Q26" i="46" s="1"/>
  <c r="CE26" i="46"/>
  <c r="P26" i="46" s="1"/>
  <c r="CD26" i="46"/>
  <c r="CC26" i="46"/>
  <c r="N26" i="46" s="1"/>
  <c r="CB26" i="46"/>
  <c r="CA26" i="46"/>
  <c r="L26" i="46" s="1"/>
  <c r="BZ26" i="46"/>
  <c r="K26" i="46" s="1"/>
  <c r="BY26" i="46"/>
  <c r="J26" i="46" s="1"/>
  <c r="BX26" i="46"/>
  <c r="I26" i="46" s="1"/>
  <c r="BW26" i="46"/>
  <c r="H26" i="46" s="1"/>
  <c r="BV26" i="46"/>
  <c r="G26" i="46" s="1"/>
  <c r="BU26" i="46"/>
  <c r="F26" i="46" s="1"/>
  <c r="BT26" i="46"/>
  <c r="E26" i="46" s="1"/>
  <c r="BS26" i="46"/>
  <c r="D26" i="46" s="1"/>
  <c r="AI26" i="46"/>
  <c r="AH26" i="46"/>
  <c r="B26" i="46"/>
  <c r="A26" i="46"/>
  <c r="A24" i="27" s="1"/>
  <c r="EF25" i="46"/>
  <c r="BQ25" i="46" s="1"/>
  <c r="EE25" i="46"/>
  <c r="BP25" i="46" s="1"/>
  <c r="ED25" i="46"/>
  <c r="BO25" i="46" s="1"/>
  <c r="EC25" i="46"/>
  <c r="BN25" i="46" s="1"/>
  <c r="EB25" i="46"/>
  <c r="BM25" i="46" s="1"/>
  <c r="EA25" i="46"/>
  <c r="BL25" i="46" s="1"/>
  <c r="DZ25" i="46"/>
  <c r="BK25" i="46" s="1"/>
  <c r="DY25" i="46"/>
  <c r="BJ25" i="46" s="1"/>
  <c r="DX25" i="46"/>
  <c r="BI25" i="46" s="1"/>
  <c r="DW25" i="46"/>
  <c r="DV25" i="46"/>
  <c r="BG25" i="46" s="1"/>
  <c r="DU25" i="46"/>
  <c r="BF25" i="46" s="1"/>
  <c r="DT25" i="46"/>
  <c r="BE25" i="46" s="1"/>
  <c r="DS25" i="46"/>
  <c r="BD25" i="46" s="1"/>
  <c r="DR25" i="46"/>
  <c r="BC25" i="46" s="1"/>
  <c r="DQ25" i="46"/>
  <c r="BB25" i="46" s="1"/>
  <c r="DP25" i="46"/>
  <c r="BA25" i="46" s="1"/>
  <c r="DO25" i="46"/>
  <c r="DN25" i="46"/>
  <c r="AY25" i="46" s="1"/>
  <c r="DM25" i="46"/>
  <c r="AX25" i="46" s="1"/>
  <c r="DL25" i="46"/>
  <c r="DK25" i="46"/>
  <c r="AV25" i="46" s="1"/>
  <c r="DJ25" i="46"/>
  <c r="AU25" i="46" s="1"/>
  <c r="DI25" i="46"/>
  <c r="AT25" i="46" s="1"/>
  <c r="DH25" i="46"/>
  <c r="AS25" i="46" s="1"/>
  <c r="DG25" i="46"/>
  <c r="DF25" i="46"/>
  <c r="AQ25" i="46" s="1"/>
  <c r="DE25" i="46"/>
  <c r="AP25" i="46" s="1"/>
  <c r="DD25" i="46"/>
  <c r="AO25" i="46" s="1"/>
  <c r="DC25" i="46"/>
  <c r="AN25" i="46" s="1"/>
  <c r="DB25" i="46"/>
  <c r="AM25" i="46" s="1"/>
  <c r="DA25" i="46"/>
  <c r="CZ25" i="46"/>
  <c r="AK25" i="46" s="1"/>
  <c r="CY25" i="46"/>
  <c r="CX25" i="46"/>
  <c r="AI25" i="46" s="1"/>
  <c r="CW25" i="46"/>
  <c r="CV25" i="46"/>
  <c r="AG25" i="46" s="1"/>
  <c r="CU25" i="46"/>
  <c r="AF25" i="46" s="1"/>
  <c r="CT25" i="46"/>
  <c r="AE25" i="46" s="1"/>
  <c r="CS25" i="46"/>
  <c r="CR25" i="46"/>
  <c r="AC25" i="46" s="1"/>
  <c r="CQ25" i="46"/>
  <c r="CP25" i="46"/>
  <c r="AA25" i="46" s="1"/>
  <c r="CO25" i="46"/>
  <c r="Z25" i="46" s="1"/>
  <c r="CN25" i="46"/>
  <c r="CM25" i="46"/>
  <c r="X25" i="46" s="1"/>
  <c r="CL25" i="46"/>
  <c r="W25" i="46" s="1"/>
  <c r="CK25" i="46"/>
  <c r="CJ25" i="46"/>
  <c r="U25" i="46" s="1"/>
  <c r="CI25" i="46"/>
  <c r="CH25" i="46"/>
  <c r="S25" i="46" s="1"/>
  <c r="CG25" i="46"/>
  <c r="R25" i="46" s="1"/>
  <c r="CF25" i="46"/>
  <c r="CE25" i="46"/>
  <c r="P25" i="46" s="1"/>
  <c r="CD25" i="46"/>
  <c r="O25" i="46" s="1"/>
  <c r="CC25" i="46"/>
  <c r="N25" i="46" s="1"/>
  <c r="CB25" i="46"/>
  <c r="M25" i="46" s="1"/>
  <c r="CA25" i="46"/>
  <c r="BZ25" i="46"/>
  <c r="K25" i="46" s="1"/>
  <c r="BY25" i="46"/>
  <c r="BX25" i="46"/>
  <c r="I25" i="46" s="1"/>
  <c r="BW25" i="46"/>
  <c r="H25" i="46" s="1"/>
  <c r="BV25" i="46"/>
  <c r="G25" i="46" s="1"/>
  <c r="BU25" i="46"/>
  <c r="BT25" i="46"/>
  <c r="E25" i="46" s="1"/>
  <c r="BS25" i="46"/>
  <c r="B25" i="46"/>
  <c r="A25" i="46"/>
  <c r="A23" i="29" s="1"/>
  <c r="EF24" i="46"/>
  <c r="BQ24" i="46" s="1"/>
  <c r="EE24" i="46"/>
  <c r="BP24" i="46" s="1"/>
  <c r="ED24" i="46"/>
  <c r="BO24" i="44" s="1"/>
  <c r="EC24" i="46"/>
  <c r="BN24" i="44" s="1"/>
  <c r="EB24" i="46"/>
  <c r="BM24" i="46" s="1"/>
  <c r="EA24" i="46"/>
  <c r="BL24" i="46" s="1"/>
  <c r="DZ24" i="46"/>
  <c r="BK24" i="46" s="1"/>
  <c r="DY24" i="46"/>
  <c r="BJ24" i="46" s="1"/>
  <c r="DX24" i="46"/>
  <c r="BI24" i="46" s="1"/>
  <c r="DW24" i="46"/>
  <c r="BH24" i="46" s="1"/>
  <c r="DV24" i="46"/>
  <c r="BG24" i="46" s="1"/>
  <c r="DU24" i="46"/>
  <c r="BF24" i="46" s="1"/>
  <c r="DT24" i="46"/>
  <c r="BE24" i="44" s="1"/>
  <c r="DS24" i="46"/>
  <c r="DR24" i="46"/>
  <c r="BC24" i="46" s="1"/>
  <c r="DQ24" i="46"/>
  <c r="BB24" i="46" s="1"/>
  <c r="DP24" i="46"/>
  <c r="BA24" i="46" s="1"/>
  <c r="DO24" i="46"/>
  <c r="AZ24" i="46" s="1"/>
  <c r="DN24" i="46"/>
  <c r="AY24" i="46" s="1"/>
  <c r="DM24" i="46"/>
  <c r="AX24" i="46" s="1"/>
  <c r="DL24" i="46"/>
  <c r="AW24" i="46" s="1"/>
  <c r="DK24" i="46"/>
  <c r="DJ24" i="46"/>
  <c r="AU24" i="46" s="1"/>
  <c r="DI24" i="46"/>
  <c r="AT24" i="46" s="1"/>
  <c r="DH24" i="46"/>
  <c r="AS24" i="46" s="1"/>
  <c r="DG24" i="46"/>
  <c r="AR24" i="46" s="1"/>
  <c r="DF24" i="46"/>
  <c r="AQ24" i="46" s="1"/>
  <c r="DE24" i="46"/>
  <c r="AP24" i="46" s="1"/>
  <c r="DD24" i="46"/>
  <c r="AO24" i="46" s="1"/>
  <c r="DC24" i="46"/>
  <c r="AN24" i="46" s="1"/>
  <c r="DB24" i="46"/>
  <c r="AM24" i="46" s="1"/>
  <c r="DA24" i="46"/>
  <c r="AL24" i="46" s="1"/>
  <c r="CZ24" i="46"/>
  <c r="CY24" i="46"/>
  <c r="AJ24" i="46" s="1"/>
  <c r="CX24" i="46"/>
  <c r="AI24" i="46" s="1"/>
  <c r="CW24" i="46"/>
  <c r="AH24" i="46" s="1"/>
  <c r="CV24" i="46"/>
  <c r="CU24" i="46"/>
  <c r="AF24" i="46" s="1"/>
  <c r="CT24" i="46"/>
  <c r="AE24" i="46" s="1"/>
  <c r="CS24" i="46"/>
  <c r="AD24" i="46" s="1"/>
  <c r="CR24" i="46"/>
  <c r="AC24" i="46" s="1"/>
  <c r="CQ24" i="46"/>
  <c r="AB24" i="46" s="1"/>
  <c r="CP24" i="46"/>
  <c r="AA24" i="46" s="1"/>
  <c r="CO24" i="46"/>
  <c r="Z24" i="46" s="1"/>
  <c r="CN24" i="46"/>
  <c r="Y24" i="46" s="1"/>
  <c r="CM24" i="46"/>
  <c r="CL24" i="46"/>
  <c r="CK24" i="46"/>
  <c r="V24" i="46" s="1"/>
  <c r="CJ24" i="46"/>
  <c r="U24" i="46" s="1"/>
  <c r="CI24" i="46"/>
  <c r="T24" i="46" s="1"/>
  <c r="CH24" i="46"/>
  <c r="S24" i="46" s="1"/>
  <c r="CG24" i="46"/>
  <c r="CF24" i="46"/>
  <c r="Q24" i="46" s="1"/>
  <c r="CE24" i="46"/>
  <c r="P24" i="46" s="1"/>
  <c r="CD24" i="46"/>
  <c r="O24" i="46" s="1"/>
  <c r="CC24" i="46"/>
  <c r="N24" i="46" s="1"/>
  <c r="CB24" i="46"/>
  <c r="M24" i="46" s="1"/>
  <c r="CA24" i="46"/>
  <c r="L24" i="46" s="1"/>
  <c r="BZ24" i="46"/>
  <c r="K24" i="46" s="1"/>
  <c r="BY24" i="46"/>
  <c r="J24" i="46" s="1"/>
  <c r="BX24" i="46"/>
  <c r="I24" i="46" s="1"/>
  <c r="BW24" i="46"/>
  <c r="H24" i="46" s="1"/>
  <c r="BV24" i="46"/>
  <c r="G24" i="46" s="1"/>
  <c r="BU24" i="46"/>
  <c r="F24" i="46" s="1"/>
  <c r="BT24" i="46"/>
  <c r="E24" i="46" s="1"/>
  <c r="BS24" i="46"/>
  <c r="D24" i="46" s="1"/>
  <c r="BO24" i="46"/>
  <c r="BN24" i="46"/>
  <c r="B24" i="46"/>
  <c r="A24" i="46"/>
  <c r="C24" i="46" s="1"/>
  <c r="C24" i="44" s="1"/>
  <c r="EF23" i="46"/>
  <c r="EE23" i="46"/>
  <c r="BP23" i="46" s="1"/>
  <c r="ED23" i="46"/>
  <c r="BO23" i="44" s="1"/>
  <c r="EC23" i="46"/>
  <c r="BN23" i="44" s="1"/>
  <c r="EB23" i="46"/>
  <c r="BM23" i="44" s="1"/>
  <c r="EA23" i="46"/>
  <c r="BL23" i="44" s="1"/>
  <c r="DZ23" i="46"/>
  <c r="BK23" i="44" s="1"/>
  <c r="DY23" i="46"/>
  <c r="BJ23" i="46" s="1"/>
  <c r="DX23" i="46"/>
  <c r="BI23" i="46" s="1"/>
  <c r="DW23" i="46"/>
  <c r="BH23" i="46" s="1"/>
  <c r="DV23" i="46"/>
  <c r="BG23" i="46" s="1"/>
  <c r="DU23" i="46"/>
  <c r="BF23" i="46" s="1"/>
  <c r="DT23" i="46"/>
  <c r="BE23" i="46" s="1"/>
  <c r="DS23" i="46"/>
  <c r="BD23" i="46" s="1"/>
  <c r="DR23" i="46"/>
  <c r="DQ23" i="46"/>
  <c r="BB23" i="46" s="1"/>
  <c r="DP23" i="46"/>
  <c r="BA23" i="46" s="1"/>
  <c r="DO23" i="46"/>
  <c r="AZ23" i="46" s="1"/>
  <c r="DN23" i="46"/>
  <c r="AY23" i="46" s="1"/>
  <c r="DM23" i="46"/>
  <c r="AX23" i="46" s="1"/>
  <c r="DL23" i="46"/>
  <c r="AW23" i="46" s="1"/>
  <c r="DK23" i="46"/>
  <c r="AV23" i="46" s="1"/>
  <c r="DJ23" i="46"/>
  <c r="DI23" i="46"/>
  <c r="AT23" i="46" s="1"/>
  <c r="DH23" i="46"/>
  <c r="AS23" i="46" s="1"/>
  <c r="DG23" i="46"/>
  <c r="AR23" i="46" s="1"/>
  <c r="DF23" i="46"/>
  <c r="AQ23" i="46" s="1"/>
  <c r="DE23" i="46"/>
  <c r="AP23" i="46" s="1"/>
  <c r="DD23" i="46"/>
  <c r="AO23" i="46" s="1"/>
  <c r="DC23" i="46"/>
  <c r="AN23" i="46" s="1"/>
  <c r="DB23" i="46"/>
  <c r="AM23" i="46" s="1"/>
  <c r="DA23" i="46"/>
  <c r="AL23" i="46" s="1"/>
  <c r="CZ23" i="46"/>
  <c r="AK23" i="46" s="1"/>
  <c r="CY23" i="46"/>
  <c r="AJ23" i="46" s="1"/>
  <c r="CX23" i="46"/>
  <c r="AI23" i="46" s="1"/>
  <c r="CW23" i="46"/>
  <c r="AH23" i="46" s="1"/>
  <c r="CV23" i="46"/>
  <c r="AG23" i="46" s="1"/>
  <c r="CU23" i="46"/>
  <c r="AF23" i="46" s="1"/>
  <c r="CT23" i="46"/>
  <c r="AE23" i="46" s="1"/>
  <c r="CS23" i="46"/>
  <c r="AD23" i="46" s="1"/>
  <c r="CR23" i="46"/>
  <c r="AC23" i="46" s="1"/>
  <c r="CQ23" i="46"/>
  <c r="AB23" i="46" s="1"/>
  <c r="CP23" i="46"/>
  <c r="AA23" i="46" s="1"/>
  <c r="CO23" i="46"/>
  <c r="Z23" i="46" s="1"/>
  <c r="CN23" i="46"/>
  <c r="CM23" i="46"/>
  <c r="X23" i="46" s="1"/>
  <c r="CL23" i="46"/>
  <c r="CK23" i="46"/>
  <c r="V23" i="46" s="1"/>
  <c r="CJ23" i="46"/>
  <c r="CI23" i="46"/>
  <c r="T23" i="46" s="1"/>
  <c r="CH23" i="46"/>
  <c r="S23" i="46" s="1"/>
  <c r="CG23" i="46"/>
  <c r="R23" i="46" s="1"/>
  <c r="CF23" i="46"/>
  <c r="CE23" i="46"/>
  <c r="P23" i="46" s="1"/>
  <c r="CD23" i="46"/>
  <c r="CC23" i="46"/>
  <c r="N23" i="46" s="1"/>
  <c r="CB23" i="46"/>
  <c r="M23" i="46" s="1"/>
  <c r="CA23" i="46"/>
  <c r="L23" i="46" s="1"/>
  <c r="BZ23" i="46"/>
  <c r="K23" i="46" s="1"/>
  <c r="BY23" i="46"/>
  <c r="J23" i="46" s="1"/>
  <c r="BX23" i="46"/>
  <c r="BW23" i="46"/>
  <c r="H23" i="46" s="1"/>
  <c r="BV23" i="46"/>
  <c r="G23" i="46" s="1"/>
  <c r="BU23" i="46"/>
  <c r="F23" i="46" s="1"/>
  <c r="BT23" i="46"/>
  <c r="BS23" i="46"/>
  <c r="D23" i="46" s="1"/>
  <c r="B23" i="46"/>
  <c r="A23" i="46"/>
  <c r="A21" i="29" s="1"/>
  <c r="EF22" i="46"/>
  <c r="BQ22" i="46" s="1"/>
  <c r="EE22" i="46"/>
  <c r="BP22" i="46" s="1"/>
  <c r="ED22" i="46"/>
  <c r="BO22" i="46" s="1"/>
  <c r="EC22" i="46"/>
  <c r="BN22" i="46" s="1"/>
  <c r="EB22" i="46"/>
  <c r="BM22" i="46" s="1"/>
  <c r="EA22" i="46"/>
  <c r="DZ22" i="46"/>
  <c r="BK22" i="46" s="1"/>
  <c r="DY22" i="46"/>
  <c r="DX22" i="46"/>
  <c r="BI22" i="46" s="1"/>
  <c r="DW22" i="46"/>
  <c r="BH22" i="46" s="1"/>
  <c r="DV22" i="46"/>
  <c r="BG22" i="46" s="1"/>
  <c r="DU22" i="46"/>
  <c r="BF22" i="46" s="1"/>
  <c r="DT22" i="46"/>
  <c r="BE22" i="46" s="1"/>
  <c r="DS22" i="46"/>
  <c r="BD22" i="46" s="1"/>
  <c r="DR22" i="46"/>
  <c r="BC22" i="46" s="1"/>
  <c r="DQ22" i="46"/>
  <c r="DP22" i="46"/>
  <c r="DO22" i="46"/>
  <c r="AZ22" i="46" s="1"/>
  <c r="DN22" i="46"/>
  <c r="AY22" i="46" s="1"/>
  <c r="DM22" i="46"/>
  <c r="AX22" i="46" s="1"/>
  <c r="DL22" i="46"/>
  <c r="AW22" i="46" s="1"/>
  <c r="DK22" i="46"/>
  <c r="DJ22" i="46"/>
  <c r="AU22" i="46" s="1"/>
  <c r="DI22" i="46"/>
  <c r="AT22" i="46" s="1"/>
  <c r="DH22" i="46"/>
  <c r="AS22" i="46" s="1"/>
  <c r="DG22" i="46"/>
  <c r="AR22" i="46" s="1"/>
  <c r="DF22" i="46"/>
  <c r="AQ22" i="46" s="1"/>
  <c r="DE22" i="46"/>
  <c r="AP22" i="46" s="1"/>
  <c r="DD22" i="46"/>
  <c r="AO22" i="46" s="1"/>
  <c r="DC22" i="46"/>
  <c r="DB22" i="46"/>
  <c r="AM22" i="46" s="1"/>
  <c r="DA22" i="46"/>
  <c r="AL22" i="46" s="1"/>
  <c r="CZ22" i="46"/>
  <c r="AK22" i="46" s="1"/>
  <c r="CY22" i="46"/>
  <c r="AJ22" i="46" s="1"/>
  <c r="CX22" i="46"/>
  <c r="AI22" i="46" s="1"/>
  <c r="CW22" i="46"/>
  <c r="AH22" i="46" s="1"/>
  <c r="CV22" i="46"/>
  <c r="AG22" i="46" s="1"/>
  <c r="CU22" i="46"/>
  <c r="AF22" i="46" s="1"/>
  <c r="CT22" i="46"/>
  <c r="AE22" i="46" s="1"/>
  <c r="CS22" i="46"/>
  <c r="AD22" i="46" s="1"/>
  <c r="CR22" i="46"/>
  <c r="AC22" i="46" s="1"/>
  <c r="CQ22" i="46"/>
  <c r="AB22" i="46" s="1"/>
  <c r="CP22" i="46"/>
  <c r="AA22" i="46" s="1"/>
  <c r="CO22" i="46"/>
  <c r="Z22" i="46" s="1"/>
  <c r="CN22" i="46"/>
  <c r="Y22" i="46" s="1"/>
  <c r="CM22" i="46"/>
  <c r="X22" i="46" s="1"/>
  <c r="CL22" i="46"/>
  <c r="W22" i="46" s="1"/>
  <c r="CK22" i="46"/>
  <c r="V22" i="46" s="1"/>
  <c r="CJ22" i="46"/>
  <c r="U22" i="46" s="1"/>
  <c r="CI22" i="46"/>
  <c r="T22" i="46" s="1"/>
  <c r="CH22" i="46"/>
  <c r="S22" i="46" s="1"/>
  <c r="CG22" i="46"/>
  <c r="R22" i="46" s="1"/>
  <c r="CF22" i="46"/>
  <c r="Q22" i="46" s="1"/>
  <c r="CE22" i="46"/>
  <c r="P22" i="46" s="1"/>
  <c r="CD22" i="46"/>
  <c r="CC22" i="46"/>
  <c r="N22" i="46" s="1"/>
  <c r="CB22" i="46"/>
  <c r="M22" i="46" s="1"/>
  <c r="CA22" i="46"/>
  <c r="L22" i="46" s="1"/>
  <c r="BZ22" i="46"/>
  <c r="K22" i="46" s="1"/>
  <c r="BY22" i="46"/>
  <c r="J22" i="46" s="1"/>
  <c r="BX22" i="46"/>
  <c r="I22" i="46" s="1"/>
  <c r="BW22" i="46"/>
  <c r="BV22" i="46"/>
  <c r="G22" i="46" s="1"/>
  <c r="BU22" i="46"/>
  <c r="F22" i="46" s="1"/>
  <c r="BT22" i="46"/>
  <c r="E22" i="46" s="1"/>
  <c r="BS22" i="46"/>
  <c r="D22" i="46" s="1"/>
  <c r="B22" i="46"/>
  <c r="A22" i="46"/>
  <c r="A20" i="27" s="1"/>
  <c r="EF21" i="46"/>
  <c r="BQ21" i="46" s="1"/>
  <c r="EE21" i="46"/>
  <c r="BP21" i="46" s="1"/>
  <c r="ED21" i="46"/>
  <c r="BO21" i="44" s="1"/>
  <c r="EC21" i="46"/>
  <c r="BN21" i="46" s="1"/>
  <c r="EB21" i="46"/>
  <c r="BM21" i="46" s="1"/>
  <c r="EA21" i="46"/>
  <c r="BL21" i="46" s="1"/>
  <c r="DZ21" i="46"/>
  <c r="BK21" i="46" s="1"/>
  <c r="DY21" i="46"/>
  <c r="DX21" i="46"/>
  <c r="BI21" i="46" s="1"/>
  <c r="DW21" i="46"/>
  <c r="BH21" i="46" s="1"/>
  <c r="DV21" i="46"/>
  <c r="DU21" i="46"/>
  <c r="BF21" i="46" s="1"/>
  <c r="DT21" i="46"/>
  <c r="BE21" i="46" s="1"/>
  <c r="DS21" i="46"/>
  <c r="BD21" i="46" s="1"/>
  <c r="DR21" i="46"/>
  <c r="BC21" i="46" s="1"/>
  <c r="DQ21" i="46"/>
  <c r="BB21" i="46" s="1"/>
  <c r="DP21" i="46"/>
  <c r="BA21" i="46" s="1"/>
  <c r="DO21" i="46"/>
  <c r="AZ21" i="46" s="1"/>
  <c r="DN21" i="46"/>
  <c r="AY21" i="46" s="1"/>
  <c r="DM21" i="46"/>
  <c r="DL21" i="46"/>
  <c r="AW21" i="46" s="1"/>
  <c r="DK21" i="46"/>
  <c r="AV21" i="46" s="1"/>
  <c r="DJ21" i="46"/>
  <c r="AU21" i="46" s="1"/>
  <c r="DI21" i="46"/>
  <c r="AT21" i="46" s="1"/>
  <c r="DH21" i="46"/>
  <c r="AS21" i="46" s="1"/>
  <c r="DG21" i="46"/>
  <c r="AR21" i="46" s="1"/>
  <c r="DF21" i="46"/>
  <c r="AQ21" i="46" s="1"/>
  <c r="DE21" i="46"/>
  <c r="AP21" i="46" s="1"/>
  <c r="DD21" i="46"/>
  <c r="AO21" i="46" s="1"/>
  <c r="DC21" i="46"/>
  <c r="AN21" i="46" s="1"/>
  <c r="DB21" i="46"/>
  <c r="AM21" i="46" s="1"/>
  <c r="DA21" i="46"/>
  <c r="AL21" i="46" s="1"/>
  <c r="CZ21" i="46"/>
  <c r="AK21" i="46" s="1"/>
  <c r="CY21" i="46"/>
  <c r="CX21" i="46"/>
  <c r="AI21" i="46" s="1"/>
  <c r="CW21" i="46"/>
  <c r="AH21" i="46" s="1"/>
  <c r="CV21" i="46"/>
  <c r="AG21" i="46" s="1"/>
  <c r="CU21" i="46"/>
  <c r="AF21" i="46" s="1"/>
  <c r="CT21" i="46"/>
  <c r="AE21" i="46" s="1"/>
  <c r="CS21" i="46"/>
  <c r="AD21" i="46" s="1"/>
  <c r="CR21" i="46"/>
  <c r="AC21" i="46" s="1"/>
  <c r="CQ21" i="46"/>
  <c r="CP21" i="46"/>
  <c r="AA21" i="46" s="1"/>
  <c r="CO21" i="46"/>
  <c r="Z21" i="46" s="1"/>
  <c r="CN21" i="46"/>
  <c r="CM21" i="46"/>
  <c r="X21" i="46" s="1"/>
  <c r="CL21" i="46"/>
  <c r="W21" i="46" s="1"/>
  <c r="CK21" i="46"/>
  <c r="V21" i="46" s="1"/>
  <c r="CJ21" i="46"/>
  <c r="U21" i="46" s="1"/>
  <c r="CI21" i="46"/>
  <c r="CH21" i="46"/>
  <c r="S21" i="46" s="1"/>
  <c r="CG21" i="46"/>
  <c r="CF21" i="46"/>
  <c r="Q21" i="46" s="1"/>
  <c r="CE21" i="46"/>
  <c r="P21" i="46" s="1"/>
  <c r="CD21" i="46"/>
  <c r="O21" i="46" s="1"/>
  <c r="CC21" i="46"/>
  <c r="N21" i="46" s="1"/>
  <c r="CB21" i="46"/>
  <c r="M21" i="46" s="1"/>
  <c r="CA21" i="46"/>
  <c r="L21" i="46" s="1"/>
  <c r="BZ21" i="46"/>
  <c r="K21" i="46" s="1"/>
  <c r="BY21" i="46"/>
  <c r="J21" i="46" s="1"/>
  <c r="BX21" i="46"/>
  <c r="I21" i="46" s="1"/>
  <c r="BW21" i="46"/>
  <c r="H21" i="46" s="1"/>
  <c r="BV21" i="46"/>
  <c r="G21" i="46" s="1"/>
  <c r="BU21" i="46"/>
  <c r="F21" i="46" s="1"/>
  <c r="BT21" i="46"/>
  <c r="E21" i="46" s="1"/>
  <c r="BS21" i="46"/>
  <c r="D21" i="46" s="1"/>
  <c r="BO21" i="46"/>
  <c r="B21" i="46"/>
  <c r="A21" i="46"/>
  <c r="A19" i="27" s="1"/>
  <c r="EF20" i="46"/>
  <c r="BQ20" i="46" s="1"/>
  <c r="EE20" i="46"/>
  <c r="BP20" i="46" s="1"/>
  <c r="ED20" i="46"/>
  <c r="BO20" i="46" s="1"/>
  <c r="EC20" i="46"/>
  <c r="BN20" i="46" s="1"/>
  <c r="EB20" i="46"/>
  <c r="BM20" i="46" s="1"/>
  <c r="EA20" i="46"/>
  <c r="BL20" i="46" s="1"/>
  <c r="DZ20" i="46"/>
  <c r="BK20" i="46" s="1"/>
  <c r="DY20" i="46"/>
  <c r="BJ20" i="46" s="1"/>
  <c r="DX20" i="46"/>
  <c r="BI20" i="46" s="1"/>
  <c r="DW20" i="46"/>
  <c r="BH20" i="46" s="1"/>
  <c r="DV20" i="46"/>
  <c r="BG20" i="46" s="1"/>
  <c r="DU20" i="46"/>
  <c r="BF20" i="46" s="1"/>
  <c r="DT20" i="46"/>
  <c r="BE20" i="46" s="1"/>
  <c r="DS20" i="46"/>
  <c r="BD20" i="46" s="1"/>
  <c r="DR20" i="46"/>
  <c r="DQ20" i="46"/>
  <c r="BB20" i="46" s="1"/>
  <c r="DP20" i="46"/>
  <c r="BA20" i="46" s="1"/>
  <c r="DO20" i="46"/>
  <c r="AZ20" i="46" s="1"/>
  <c r="DN20" i="46"/>
  <c r="AY20" i="46" s="1"/>
  <c r="DM20" i="46"/>
  <c r="AX20" i="46" s="1"/>
  <c r="DL20" i="46"/>
  <c r="AW20" i="46" s="1"/>
  <c r="DK20" i="46"/>
  <c r="DJ20" i="46"/>
  <c r="DI20" i="46"/>
  <c r="AT20" i="46" s="1"/>
  <c r="DH20" i="46"/>
  <c r="AS20" i="46" s="1"/>
  <c r="DG20" i="46"/>
  <c r="AR20" i="46" s="1"/>
  <c r="DF20" i="46"/>
  <c r="AQ20" i="46" s="1"/>
  <c r="DE20" i="46"/>
  <c r="AP20" i="46" s="1"/>
  <c r="DD20" i="46"/>
  <c r="AO20" i="46" s="1"/>
  <c r="DC20" i="46"/>
  <c r="AN20" i="46" s="1"/>
  <c r="DB20" i="46"/>
  <c r="AM20" i="46" s="1"/>
  <c r="DA20" i="46"/>
  <c r="CZ20" i="46"/>
  <c r="AK20" i="46" s="1"/>
  <c r="CY20" i="46"/>
  <c r="AJ20" i="46" s="1"/>
  <c r="CX20" i="46"/>
  <c r="CW20" i="46"/>
  <c r="AH20" i="46" s="1"/>
  <c r="CV20" i="46"/>
  <c r="AG20" i="46" s="1"/>
  <c r="CU20" i="46"/>
  <c r="AF20" i="46" s="1"/>
  <c r="CT20" i="46"/>
  <c r="AE20" i="46" s="1"/>
  <c r="CS20" i="46"/>
  <c r="AD20" i="46" s="1"/>
  <c r="CR20" i="46"/>
  <c r="AC20" i="46" s="1"/>
  <c r="CQ20" i="46"/>
  <c r="AB20" i="46" s="1"/>
  <c r="CP20" i="46"/>
  <c r="AA20" i="46" s="1"/>
  <c r="CO20" i="46"/>
  <c r="Z20" i="46" s="1"/>
  <c r="CN20" i="46"/>
  <c r="Y20" i="46" s="1"/>
  <c r="CM20" i="46"/>
  <c r="X20" i="46" s="1"/>
  <c r="CL20" i="46"/>
  <c r="CK20" i="46"/>
  <c r="V20" i="46" s="1"/>
  <c r="CJ20" i="46"/>
  <c r="U20" i="46" s="1"/>
  <c r="CI20" i="46"/>
  <c r="T20" i="46" s="1"/>
  <c r="CH20" i="46"/>
  <c r="S20" i="46" s="1"/>
  <c r="CG20" i="46"/>
  <c r="R20" i="46" s="1"/>
  <c r="CF20" i="46"/>
  <c r="Q20" i="46" s="1"/>
  <c r="CE20" i="46"/>
  <c r="P20" i="46" s="1"/>
  <c r="CD20" i="46"/>
  <c r="CC20" i="46"/>
  <c r="N20" i="46" s="1"/>
  <c r="CB20" i="46"/>
  <c r="M20" i="46" s="1"/>
  <c r="CA20" i="46"/>
  <c r="L20" i="46" s="1"/>
  <c r="BZ20" i="46"/>
  <c r="K20" i="46" s="1"/>
  <c r="BY20" i="46"/>
  <c r="BX20" i="46"/>
  <c r="I20" i="46" s="1"/>
  <c r="BW20" i="46"/>
  <c r="H20" i="46" s="1"/>
  <c r="BV20" i="46"/>
  <c r="G20" i="46" s="1"/>
  <c r="BU20" i="46"/>
  <c r="F20" i="46" s="1"/>
  <c r="BT20" i="46"/>
  <c r="E20" i="46" s="1"/>
  <c r="BS20" i="46"/>
  <c r="B20" i="46"/>
  <c r="A20" i="46"/>
  <c r="A18" i="28" s="1"/>
  <c r="EF19" i="46"/>
  <c r="BQ19" i="46" s="1"/>
  <c r="EE19" i="46"/>
  <c r="BP19" i="46" s="1"/>
  <c r="ED19" i="46"/>
  <c r="BO19" i="44" s="1"/>
  <c r="EC19" i="46"/>
  <c r="BN19" i="44" s="1"/>
  <c r="EB19" i="46"/>
  <c r="BM19" i="44" s="1"/>
  <c r="EA19" i="46"/>
  <c r="BL19" i="44" s="1"/>
  <c r="DZ19" i="46"/>
  <c r="BK19" i="44" s="1"/>
  <c r="DY19" i="46"/>
  <c r="BJ19" i="46" s="1"/>
  <c r="DX19" i="46"/>
  <c r="DW19" i="46"/>
  <c r="BH19" i="46" s="1"/>
  <c r="DV19" i="46"/>
  <c r="BG19" i="46" s="1"/>
  <c r="DU19" i="46"/>
  <c r="BF19" i="46" s="1"/>
  <c r="DT19" i="46"/>
  <c r="BE19" i="46" s="1"/>
  <c r="DS19" i="46"/>
  <c r="BD19" i="46" s="1"/>
  <c r="DR19" i="46"/>
  <c r="BC19" i="46" s="1"/>
  <c r="DQ19" i="46"/>
  <c r="DP19" i="46"/>
  <c r="BA19" i="46" s="1"/>
  <c r="DO19" i="46"/>
  <c r="AZ19" i="46" s="1"/>
  <c r="DN19" i="46"/>
  <c r="AY19" i="46" s="1"/>
  <c r="DM19" i="46"/>
  <c r="AX19" i="46" s="1"/>
  <c r="DL19" i="46"/>
  <c r="AW19" i="46" s="1"/>
  <c r="DK19" i="46"/>
  <c r="AV19" i="46" s="1"/>
  <c r="DJ19" i="46"/>
  <c r="AU19" i="46" s="1"/>
  <c r="DI19" i="46"/>
  <c r="AT19" i="46" s="1"/>
  <c r="DH19" i="46"/>
  <c r="AS19" i="46" s="1"/>
  <c r="DG19" i="46"/>
  <c r="DF19" i="46"/>
  <c r="AQ19" i="46" s="1"/>
  <c r="DE19" i="46"/>
  <c r="DD19" i="46"/>
  <c r="AO19" i="46" s="1"/>
  <c r="DC19" i="46"/>
  <c r="AN19" i="46" s="1"/>
  <c r="DB19" i="46"/>
  <c r="AM19" i="46" s="1"/>
  <c r="DA19" i="46"/>
  <c r="AL19" i="46" s="1"/>
  <c r="CZ19" i="46"/>
  <c r="AK19" i="46" s="1"/>
  <c r="CY19" i="46"/>
  <c r="AJ19" i="46" s="1"/>
  <c r="CX19" i="46"/>
  <c r="AI19" i="46" s="1"/>
  <c r="CW19" i="46"/>
  <c r="AH19" i="46" s="1"/>
  <c r="CV19" i="46"/>
  <c r="AG19" i="46" s="1"/>
  <c r="CU19" i="46"/>
  <c r="AF19" i="46" s="1"/>
  <c r="CT19" i="46"/>
  <c r="AE19" i="46" s="1"/>
  <c r="CS19" i="46"/>
  <c r="AD19" i="46" s="1"/>
  <c r="CR19" i="46"/>
  <c r="AC19" i="46" s="1"/>
  <c r="CQ19" i="46"/>
  <c r="AB19" i="46" s="1"/>
  <c r="CP19" i="46"/>
  <c r="AA19" i="46" s="1"/>
  <c r="CO19" i="46"/>
  <c r="Z19" i="46" s="1"/>
  <c r="CN19" i="46"/>
  <c r="Y19" i="46" s="1"/>
  <c r="CM19" i="46"/>
  <c r="X19" i="46" s="1"/>
  <c r="CL19" i="46"/>
  <c r="W19" i="46" s="1"/>
  <c r="CK19" i="46"/>
  <c r="V19" i="46" s="1"/>
  <c r="CJ19" i="46"/>
  <c r="U19" i="46" s="1"/>
  <c r="CI19" i="46"/>
  <c r="T19" i="46" s="1"/>
  <c r="CH19" i="46"/>
  <c r="S19" i="46" s="1"/>
  <c r="CG19" i="46"/>
  <c r="R19" i="46" s="1"/>
  <c r="CF19" i="46"/>
  <c r="Q19" i="46" s="1"/>
  <c r="CE19" i="46"/>
  <c r="P19" i="46" s="1"/>
  <c r="CD19" i="46"/>
  <c r="O19" i="46" s="1"/>
  <c r="CC19" i="46"/>
  <c r="N19" i="46" s="1"/>
  <c r="CB19" i="46"/>
  <c r="M19" i="46" s="1"/>
  <c r="CA19" i="46"/>
  <c r="L19" i="46" s="1"/>
  <c r="BZ19" i="46"/>
  <c r="K19" i="46" s="1"/>
  <c r="BY19" i="46"/>
  <c r="J19" i="46" s="1"/>
  <c r="BX19" i="46"/>
  <c r="I19" i="46" s="1"/>
  <c r="BW19" i="46"/>
  <c r="H19" i="46" s="1"/>
  <c r="BV19" i="46"/>
  <c r="G19" i="46" s="1"/>
  <c r="BU19" i="46"/>
  <c r="F19" i="46" s="1"/>
  <c r="BT19" i="46"/>
  <c r="E19" i="46" s="1"/>
  <c r="BS19" i="46"/>
  <c r="D19" i="46" s="1"/>
  <c r="BO19" i="46"/>
  <c r="B19" i="46"/>
  <c r="A19" i="46"/>
  <c r="C19" i="46" s="1"/>
  <c r="C19" i="44" s="1"/>
  <c r="EF18" i="46"/>
  <c r="BQ18" i="46" s="1"/>
  <c r="EE18" i="46"/>
  <c r="BP18" i="46" s="1"/>
  <c r="ED18" i="46"/>
  <c r="BO18" i="46" s="1"/>
  <c r="EC18" i="46"/>
  <c r="BN18" i="46" s="1"/>
  <c r="EB18" i="46"/>
  <c r="BM18" i="46" s="1"/>
  <c r="EA18" i="46"/>
  <c r="BL18" i="46" s="1"/>
  <c r="DZ18" i="46"/>
  <c r="DY18" i="46"/>
  <c r="BJ18" i="46" s="1"/>
  <c r="DX18" i="46"/>
  <c r="DW18" i="46"/>
  <c r="BH18" i="46" s="1"/>
  <c r="DV18" i="46"/>
  <c r="BG18" i="46" s="1"/>
  <c r="DU18" i="46"/>
  <c r="BF18" i="46" s="1"/>
  <c r="DT18" i="46"/>
  <c r="BE18" i="46" s="1"/>
  <c r="DS18" i="46"/>
  <c r="BD18" i="46" s="1"/>
  <c r="DR18" i="46"/>
  <c r="BC18" i="46" s="1"/>
  <c r="DQ18" i="46"/>
  <c r="DP18" i="46"/>
  <c r="BA18" i="46" s="1"/>
  <c r="DO18" i="46"/>
  <c r="DN18" i="46"/>
  <c r="AY18" i="46" s="1"/>
  <c r="DM18" i="46"/>
  <c r="AX18" i="46" s="1"/>
  <c r="DL18" i="46"/>
  <c r="AW18" i="46" s="1"/>
  <c r="DK18" i="46"/>
  <c r="AV18" i="46" s="1"/>
  <c r="DJ18" i="46"/>
  <c r="AU18" i="46" s="1"/>
  <c r="DI18" i="46"/>
  <c r="AT18" i="46" s="1"/>
  <c r="DH18" i="46"/>
  <c r="AS18" i="46" s="1"/>
  <c r="DG18" i="46"/>
  <c r="AR18" i="46" s="1"/>
  <c r="DF18" i="46"/>
  <c r="AQ18" i="46" s="1"/>
  <c r="DE18" i="46"/>
  <c r="AP18" i="46" s="1"/>
  <c r="DD18" i="46"/>
  <c r="AO18" i="46" s="1"/>
  <c r="DC18" i="46"/>
  <c r="AN18" i="46" s="1"/>
  <c r="DB18" i="46"/>
  <c r="AM18" i="46" s="1"/>
  <c r="DA18" i="46"/>
  <c r="AL18" i="46" s="1"/>
  <c r="CZ18" i="46"/>
  <c r="CY18" i="46"/>
  <c r="AJ18" i="46" s="1"/>
  <c r="CX18" i="46"/>
  <c r="AI18" i="46" s="1"/>
  <c r="CW18" i="46"/>
  <c r="AH18" i="46" s="1"/>
  <c r="CV18" i="46"/>
  <c r="AG18" i="46" s="1"/>
  <c r="CU18" i="46"/>
  <c r="AF18" i="46" s="1"/>
  <c r="CT18" i="46"/>
  <c r="AE18" i="46" s="1"/>
  <c r="CS18" i="46"/>
  <c r="CR18" i="46"/>
  <c r="AC18" i="46" s="1"/>
  <c r="CQ18" i="46"/>
  <c r="AB18" i="46" s="1"/>
  <c r="CP18" i="46"/>
  <c r="AA18" i="46" s="1"/>
  <c r="CO18" i="46"/>
  <c r="Z18" i="46" s="1"/>
  <c r="CN18" i="46"/>
  <c r="Y18" i="46" s="1"/>
  <c r="CM18" i="46"/>
  <c r="X18" i="46" s="1"/>
  <c r="CL18" i="46"/>
  <c r="W18" i="46" s="1"/>
  <c r="CK18" i="46"/>
  <c r="V18" i="46" s="1"/>
  <c r="CJ18" i="46"/>
  <c r="U18" i="46" s="1"/>
  <c r="CI18" i="46"/>
  <c r="T18" i="46" s="1"/>
  <c r="CH18" i="46"/>
  <c r="CG18" i="46"/>
  <c r="R18" i="46" s="1"/>
  <c r="CF18" i="46"/>
  <c r="Q18" i="46" s="1"/>
  <c r="CE18" i="46"/>
  <c r="P18" i="46" s="1"/>
  <c r="CD18" i="46"/>
  <c r="O18" i="46" s="1"/>
  <c r="CC18" i="46"/>
  <c r="CB18" i="46"/>
  <c r="M18" i="46" s="1"/>
  <c r="CA18" i="46"/>
  <c r="L18" i="46" s="1"/>
  <c r="BZ18" i="46"/>
  <c r="K18" i="46" s="1"/>
  <c r="BY18" i="46"/>
  <c r="J18" i="46" s="1"/>
  <c r="BX18" i="46"/>
  <c r="I18" i="46" s="1"/>
  <c r="BW18" i="46"/>
  <c r="H18" i="46" s="1"/>
  <c r="BV18" i="46"/>
  <c r="G18" i="46" s="1"/>
  <c r="BU18" i="46"/>
  <c r="BT18" i="46"/>
  <c r="E18" i="46" s="1"/>
  <c r="BS18" i="46"/>
  <c r="D18" i="46" s="1"/>
  <c r="B18" i="46"/>
  <c r="A18" i="46"/>
  <c r="A16" i="27" s="1"/>
  <c r="EF17" i="46"/>
  <c r="BQ17" i="46" s="1"/>
  <c r="EE17" i="46"/>
  <c r="BP17" i="46" s="1"/>
  <c r="ED17" i="46"/>
  <c r="BO17" i="44" s="1"/>
  <c r="EC17" i="46"/>
  <c r="EB17" i="46"/>
  <c r="BM17" i="46" s="1"/>
  <c r="EA17" i="46"/>
  <c r="BL17" i="46" s="1"/>
  <c r="DZ17" i="46"/>
  <c r="DY17" i="46"/>
  <c r="BJ17" i="46" s="1"/>
  <c r="DX17" i="46"/>
  <c r="BI17" i="46" s="1"/>
  <c r="DW17" i="46"/>
  <c r="BH17" i="46" s="1"/>
  <c r="DV17" i="46"/>
  <c r="BG17" i="46" s="1"/>
  <c r="DU17" i="46"/>
  <c r="BF17" i="46" s="1"/>
  <c r="DT17" i="46"/>
  <c r="DS17" i="46"/>
  <c r="BD17" i="46" s="1"/>
  <c r="DR17" i="46"/>
  <c r="BC17" i="46" s="1"/>
  <c r="DQ17" i="46"/>
  <c r="BB17" i="46" s="1"/>
  <c r="DP17" i="46"/>
  <c r="BA17" i="46" s="1"/>
  <c r="DO17" i="46"/>
  <c r="AZ17" i="46" s="1"/>
  <c r="DN17" i="46"/>
  <c r="DM17" i="46"/>
  <c r="AX17" i="46" s="1"/>
  <c r="DL17" i="46"/>
  <c r="AW17" i="46" s="1"/>
  <c r="DK17" i="46"/>
  <c r="AV17" i="46" s="1"/>
  <c r="DJ17" i="46"/>
  <c r="AU17" i="46" s="1"/>
  <c r="DI17" i="46"/>
  <c r="AT17" i="46" s="1"/>
  <c r="DH17" i="46"/>
  <c r="AS17" i="46" s="1"/>
  <c r="DG17" i="46"/>
  <c r="AR17" i="46" s="1"/>
  <c r="DF17" i="46"/>
  <c r="AQ17" i="46" s="1"/>
  <c r="DE17" i="46"/>
  <c r="DD17" i="46"/>
  <c r="AO17" i="46" s="1"/>
  <c r="DC17" i="46"/>
  <c r="AN17" i="46" s="1"/>
  <c r="DB17" i="46"/>
  <c r="DA17" i="46"/>
  <c r="AL17" i="46" s="1"/>
  <c r="CZ17" i="46"/>
  <c r="AK17" i="46" s="1"/>
  <c r="CY17" i="46"/>
  <c r="AJ17" i="46" s="1"/>
  <c r="CX17" i="46"/>
  <c r="AI17" i="46" s="1"/>
  <c r="CW17" i="46"/>
  <c r="AH17" i="46" s="1"/>
  <c r="CV17" i="46"/>
  <c r="AG17" i="46" s="1"/>
  <c r="CU17" i="46"/>
  <c r="AF17" i="46" s="1"/>
  <c r="CT17" i="46"/>
  <c r="AE17" i="46" s="1"/>
  <c r="CS17" i="46"/>
  <c r="AD17" i="46" s="1"/>
  <c r="CR17" i="46"/>
  <c r="AC17" i="46" s="1"/>
  <c r="CQ17" i="46"/>
  <c r="AB17" i="46" s="1"/>
  <c r="CP17" i="46"/>
  <c r="AA17" i="46" s="1"/>
  <c r="CO17" i="46"/>
  <c r="Z17" i="46" s="1"/>
  <c r="CN17" i="46"/>
  <c r="Y17" i="46" s="1"/>
  <c r="CM17" i="46"/>
  <c r="X17" i="46" s="1"/>
  <c r="CL17" i="46"/>
  <c r="W17" i="46" s="1"/>
  <c r="CK17" i="46"/>
  <c r="V17" i="46" s="1"/>
  <c r="CJ17" i="46"/>
  <c r="U17" i="46" s="1"/>
  <c r="CI17" i="46"/>
  <c r="CH17" i="46"/>
  <c r="S17" i="46" s="1"/>
  <c r="CG17" i="46"/>
  <c r="R17" i="46" s="1"/>
  <c r="CF17" i="46"/>
  <c r="Q17" i="46" s="1"/>
  <c r="CE17" i="46"/>
  <c r="P17" i="46" s="1"/>
  <c r="CD17" i="46"/>
  <c r="O17" i="46" s="1"/>
  <c r="CC17" i="46"/>
  <c r="N17" i="46" s="1"/>
  <c r="CB17" i="46"/>
  <c r="M17" i="46" s="1"/>
  <c r="CA17" i="46"/>
  <c r="L17" i="46" s="1"/>
  <c r="BZ17" i="46"/>
  <c r="K17" i="46" s="1"/>
  <c r="BY17" i="46"/>
  <c r="J17" i="46" s="1"/>
  <c r="BX17" i="46"/>
  <c r="I17" i="46" s="1"/>
  <c r="BW17" i="46"/>
  <c r="BV17" i="46"/>
  <c r="G17" i="46" s="1"/>
  <c r="BU17" i="46"/>
  <c r="F17" i="46" s="1"/>
  <c r="BT17" i="46"/>
  <c r="E17" i="46" s="1"/>
  <c r="BS17" i="46"/>
  <c r="D17" i="46" s="1"/>
  <c r="B17" i="46"/>
  <c r="A17" i="46"/>
  <c r="A15" i="29" s="1"/>
  <c r="EF16" i="46"/>
  <c r="BQ16" i="46" s="1"/>
  <c r="EE16" i="46"/>
  <c r="BP16" i="46" s="1"/>
  <c r="ED16" i="46"/>
  <c r="BO16" i="46" s="1"/>
  <c r="EC16" i="46"/>
  <c r="BN16" i="46" s="1"/>
  <c r="EB16" i="46"/>
  <c r="BM16" i="46" s="1"/>
  <c r="EA16" i="46"/>
  <c r="BL16" i="46" s="1"/>
  <c r="DZ16" i="46"/>
  <c r="DY16" i="46"/>
  <c r="BJ16" i="46" s="1"/>
  <c r="DX16" i="46"/>
  <c r="BI16" i="46" s="1"/>
  <c r="DW16" i="46"/>
  <c r="BH16" i="46" s="1"/>
  <c r="DV16" i="46"/>
  <c r="BG16" i="46" s="1"/>
  <c r="DU16" i="46"/>
  <c r="BF16" i="46" s="1"/>
  <c r="DT16" i="46"/>
  <c r="BE16" i="46" s="1"/>
  <c r="DS16" i="46"/>
  <c r="BD16" i="46" s="1"/>
  <c r="DR16" i="46"/>
  <c r="DQ16" i="46"/>
  <c r="DP16" i="46"/>
  <c r="BA16" i="46" s="1"/>
  <c r="DO16" i="46"/>
  <c r="AZ16" i="46" s="1"/>
  <c r="DN16" i="46"/>
  <c r="AY16" i="46" s="1"/>
  <c r="DM16" i="46"/>
  <c r="AX16" i="46" s="1"/>
  <c r="DL16" i="46"/>
  <c r="AW16" i="46" s="1"/>
  <c r="DK16" i="46"/>
  <c r="AV16" i="46" s="1"/>
  <c r="DJ16" i="46"/>
  <c r="AU16" i="46" s="1"/>
  <c r="DI16" i="46"/>
  <c r="AT16" i="46" s="1"/>
  <c r="DH16" i="46"/>
  <c r="AS16" i="46" s="1"/>
  <c r="DG16" i="46"/>
  <c r="DF16" i="46"/>
  <c r="AQ16" i="46" s="1"/>
  <c r="DE16" i="46"/>
  <c r="AP16" i="46" s="1"/>
  <c r="DD16" i="46"/>
  <c r="AO16" i="46" s="1"/>
  <c r="DC16" i="46"/>
  <c r="AN16" i="46" s="1"/>
  <c r="DB16" i="46"/>
  <c r="AM16" i="46" s="1"/>
  <c r="DA16" i="46"/>
  <c r="AL16" i="46" s="1"/>
  <c r="CZ16" i="46"/>
  <c r="AK16" i="46" s="1"/>
  <c r="CY16" i="46"/>
  <c r="AJ16" i="46" s="1"/>
  <c r="CX16" i="46"/>
  <c r="AI16" i="46" s="1"/>
  <c r="CW16" i="46"/>
  <c r="AH16" i="46" s="1"/>
  <c r="CV16" i="46"/>
  <c r="AG16" i="46" s="1"/>
  <c r="CU16" i="46"/>
  <c r="AF16" i="46" s="1"/>
  <c r="CT16" i="46"/>
  <c r="CS16" i="46"/>
  <c r="AD16" i="46" s="1"/>
  <c r="CR16" i="46"/>
  <c r="AC16" i="46" s="1"/>
  <c r="CQ16" i="46"/>
  <c r="AB16" i="46" s="1"/>
  <c r="CP16" i="46"/>
  <c r="AA16" i="46" s="1"/>
  <c r="CO16" i="46"/>
  <c r="Z16" i="46" s="1"/>
  <c r="CN16" i="46"/>
  <c r="Y16" i="46" s="1"/>
  <c r="CM16" i="46"/>
  <c r="X16" i="46" s="1"/>
  <c r="CL16" i="46"/>
  <c r="W16" i="46" s="1"/>
  <c r="CK16" i="46"/>
  <c r="V16" i="46" s="1"/>
  <c r="CJ16" i="46"/>
  <c r="U16" i="46" s="1"/>
  <c r="CI16" i="46"/>
  <c r="CH16" i="46"/>
  <c r="S16" i="46" s="1"/>
  <c r="CG16" i="46"/>
  <c r="R16" i="46" s="1"/>
  <c r="CF16" i="46"/>
  <c r="Q16" i="46" s="1"/>
  <c r="CE16" i="46"/>
  <c r="P16" i="46" s="1"/>
  <c r="CD16" i="46"/>
  <c r="CC16" i="46"/>
  <c r="N16" i="46" s="1"/>
  <c r="CB16" i="46"/>
  <c r="M16" i="46" s="1"/>
  <c r="CA16" i="46"/>
  <c r="L16" i="46" s="1"/>
  <c r="BZ16" i="46"/>
  <c r="K16" i="46" s="1"/>
  <c r="BY16" i="46"/>
  <c r="J16" i="46" s="1"/>
  <c r="BX16" i="46"/>
  <c r="I16" i="46" s="1"/>
  <c r="BW16" i="46"/>
  <c r="H16" i="46" s="1"/>
  <c r="BV16" i="46"/>
  <c r="BU16" i="46"/>
  <c r="F16" i="46" s="1"/>
  <c r="BT16" i="46"/>
  <c r="E16" i="46" s="1"/>
  <c r="BS16" i="46"/>
  <c r="D16" i="46" s="1"/>
  <c r="B16" i="46"/>
  <c r="A16" i="46"/>
  <c r="A14" i="27" s="1"/>
  <c r="EF15" i="46"/>
  <c r="BQ15" i="46" s="1"/>
  <c r="EE15" i="46"/>
  <c r="BP15" i="46" s="1"/>
  <c r="ED15" i="46"/>
  <c r="BO15" i="44" s="1"/>
  <c r="EC15" i="46"/>
  <c r="BN15" i="44" s="1"/>
  <c r="EB15" i="46"/>
  <c r="BM15" i="44" s="1"/>
  <c r="EA15" i="46"/>
  <c r="BL15" i="44" s="1"/>
  <c r="DZ15" i="46"/>
  <c r="BK15" i="44" s="1"/>
  <c r="DY15" i="46"/>
  <c r="BJ15" i="46" s="1"/>
  <c r="DX15" i="46"/>
  <c r="BI15" i="46" s="1"/>
  <c r="DW15" i="46"/>
  <c r="BH15" i="46" s="1"/>
  <c r="DV15" i="46"/>
  <c r="DU15" i="46"/>
  <c r="BF15" i="46" s="1"/>
  <c r="DT15" i="46"/>
  <c r="BE15" i="46" s="1"/>
  <c r="DS15" i="46"/>
  <c r="BD15" i="46" s="1"/>
  <c r="DR15" i="46"/>
  <c r="BC15" i="46" s="1"/>
  <c r="DQ15" i="46"/>
  <c r="BB15" i="46" s="1"/>
  <c r="DP15" i="46"/>
  <c r="BA15" i="46" s="1"/>
  <c r="DO15" i="46"/>
  <c r="DN15" i="46"/>
  <c r="DM15" i="46"/>
  <c r="AX15" i="46" s="1"/>
  <c r="DL15" i="46"/>
  <c r="AW15" i="46" s="1"/>
  <c r="DK15" i="46"/>
  <c r="AV15" i="46" s="1"/>
  <c r="DJ15" i="46"/>
  <c r="AU15" i="46" s="1"/>
  <c r="DI15" i="46"/>
  <c r="AT15" i="46" s="1"/>
  <c r="DH15" i="46"/>
  <c r="AS15" i="46" s="1"/>
  <c r="DG15" i="46"/>
  <c r="AR15" i="46" s="1"/>
  <c r="DF15" i="46"/>
  <c r="AQ15" i="46" s="1"/>
  <c r="DE15" i="46"/>
  <c r="AP15" i="46" s="1"/>
  <c r="DD15" i="46"/>
  <c r="DC15" i="46"/>
  <c r="DB15" i="46"/>
  <c r="AM15" i="46" s="1"/>
  <c r="DA15" i="46"/>
  <c r="AL15" i="46" s="1"/>
  <c r="CZ15" i="46"/>
  <c r="AK15" i="46" s="1"/>
  <c r="CY15" i="46"/>
  <c r="AJ15" i="46" s="1"/>
  <c r="CX15" i="46"/>
  <c r="CW15" i="46"/>
  <c r="CV15" i="46"/>
  <c r="AG15" i="46" s="1"/>
  <c r="CU15" i="46"/>
  <c r="AF15" i="46" s="1"/>
  <c r="CT15" i="46"/>
  <c r="AE15" i="46" s="1"/>
  <c r="CS15" i="46"/>
  <c r="AD15" i="46" s="1"/>
  <c r="CR15" i="46"/>
  <c r="AC15" i="46" s="1"/>
  <c r="CQ15" i="46"/>
  <c r="CP15" i="46"/>
  <c r="CO15" i="46"/>
  <c r="Z15" i="46" s="1"/>
  <c r="CN15" i="46"/>
  <c r="Y15" i="46" s="1"/>
  <c r="CM15" i="46"/>
  <c r="X15" i="46" s="1"/>
  <c r="CL15" i="46"/>
  <c r="W15" i="46" s="1"/>
  <c r="CK15" i="46"/>
  <c r="V15" i="46" s="1"/>
  <c r="CJ15" i="46"/>
  <c r="U15" i="46" s="1"/>
  <c r="CI15" i="46"/>
  <c r="T15" i="46" s="1"/>
  <c r="CH15" i="46"/>
  <c r="CG15" i="46"/>
  <c r="R15" i="46" s="1"/>
  <c r="CF15" i="46"/>
  <c r="Q15" i="46" s="1"/>
  <c r="CE15" i="46"/>
  <c r="P15" i="46" s="1"/>
  <c r="CD15" i="46"/>
  <c r="O15" i="46" s="1"/>
  <c r="CC15" i="46"/>
  <c r="N15" i="46" s="1"/>
  <c r="CB15" i="46"/>
  <c r="M15" i="46" s="1"/>
  <c r="CA15" i="46"/>
  <c r="L15" i="46" s="1"/>
  <c r="BZ15" i="46"/>
  <c r="K15" i="46" s="1"/>
  <c r="BY15" i="46"/>
  <c r="J15" i="46" s="1"/>
  <c r="BX15" i="46"/>
  <c r="I15" i="46" s="1"/>
  <c r="BW15" i="46"/>
  <c r="H15" i="46" s="1"/>
  <c r="BV15" i="46"/>
  <c r="G15" i="46" s="1"/>
  <c r="BU15" i="46"/>
  <c r="F15" i="46" s="1"/>
  <c r="BT15" i="46"/>
  <c r="E15" i="46" s="1"/>
  <c r="BS15" i="46"/>
  <c r="D15" i="46" s="1"/>
  <c r="BO15" i="46"/>
  <c r="BN15" i="46"/>
  <c r="BM15" i="46"/>
  <c r="B15" i="46"/>
  <c r="A15" i="46"/>
  <c r="EF14" i="46"/>
  <c r="BQ14" i="46" s="1"/>
  <c r="EE14" i="46"/>
  <c r="BP14" i="46" s="1"/>
  <c r="ED14" i="46"/>
  <c r="BO14" i="46" s="1"/>
  <c r="EC14" i="46"/>
  <c r="BN14" i="46" s="1"/>
  <c r="EB14" i="46"/>
  <c r="BM14" i="46" s="1"/>
  <c r="EA14" i="46"/>
  <c r="BL14" i="46" s="1"/>
  <c r="DZ14" i="46"/>
  <c r="BK14" i="46" s="1"/>
  <c r="DY14" i="46"/>
  <c r="BJ14" i="46" s="1"/>
  <c r="DX14" i="46"/>
  <c r="BI14" i="46" s="1"/>
  <c r="DW14" i="46"/>
  <c r="DV14" i="46"/>
  <c r="BG14" i="46" s="1"/>
  <c r="DU14" i="46"/>
  <c r="BF14" i="46" s="1"/>
  <c r="DT14" i="46"/>
  <c r="BE14" i="46" s="1"/>
  <c r="DS14" i="46"/>
  <c r="BD14" i="46" s="1"/>
  <c r="DR14" i="46"/>
  <c r="BC14" i="46" s="1"/>
  <c r="DQ14" i="46"/>
  <c r="BB14" i="46" s="1"/>
  <c r="DP14" i="46"/>
  <c r="BA14" i="46" s="1"/>
  <c r="DO14" i="46"/>
  <c r="DN14" i="46"/>
  <c r="AY14" i="46" s="1"/>
  <c r="DM14" i="46"/>
  <c r="AX14" i="46" s="1"/>
  <c r="DL14" i="46"/>
  <c r="AW14" i="46" s="1"/>
  <c r="DK14" i="46"/>
  <c r="AV14" i="46" s="1"/>
  <c r="DJ14" i="46"/>
  <c r="AU14" i="46" s="1"/>
  <c r="DI14" i="46"/>
  <c r="AT14" i="46" s="1"/>
  <c r="DH14" i="46"/>
  <c r="AS14" i="46" s="1"/>
  <c r="DG14" i="46"/>
  <c r="DF14" i="46"/>
  <c r="AQ14" i="46" s="1"/>
  <c r="DE14" i="46"/>
  <c r="AP14" i="46" s="1"/>
  <c r="DD14" i="46"/>
  <c r="AO14" i="46" s="1"/>
  <c r="DC14" i="46"/>
  <c r="AN14" i="46" s="1"/>
  <c r="DB14" i="46"/>
  <c r="AM14" i="46" s="1"/>
  <c r="DA14" i="46"/>
  <c r="AL14" i="46" s="1"/>
  <c r="CZ14" i="46"/>
  <c r="AK14" i="46" s="1"/>
  <c r="CY14" i="46"/>
  <c r="AJ14" i="46" s="1"/>
  <c r="CX14" i="46"/>
  <c r="AI14" i="46" s="1"/>
  <c r="CW14" i="46"/>
  <c r="AH14" i="46" s="1"/>
  <c r="CV14" i="46"/>
  <c r="AG14" i="46" s="1"/>
  <c r="CU14" i="46"/>
  <c r="AF14" i="46" s="1"/>
  <c r="CT14" i="46"/>
  <c r="AE14" i="46" s="1"/>
  <c r="CS14" i="46"/>
  <c r="AD14" i="46" s="1"/>
  <c r="CR14" i="46"/>
  <c r="AC14" i="46" s="1"/>
  <c r="CQ14" i="46"/>
  <c r="CP14" i="46"/>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6" s="1"/>
  <c r="CC14" i="46"/>
  <c r="N14" i="46" s="1"/>
  <c r="CB14" i="46"/>
  <c r="M14" i="46" s="1"/>
  <c r="CA14" i="46"/>
  <c r="L14" i="46" s="1"/>
  <c r="BZ14" i="46"/>
  <c r="K14" i="46" s="1"/>
  <c r="BY14" i="46"/>
  <c r="J14" i="46" s="1"/>
  <c r="BX14" i="46"/>
  <c r="BW14" i="46"/>
  <c r="H14" i="46" s="1"/>
  <c r="BV14" i="46"/>
  <c r="G14" i="46" s="1"/>
  <c r="BU14" i="46"/>
  <c r="F14" i="46" s="1"/>
  <c r="BT14" i="46"/>
  <c r="E14" i="46" s="1"/>
  <c r="BS14" i="46"/>
  <c r="B14" i="46"/>
  <c r="A14" i="46"/>
  <c r="A12" i="27" s="1"/>
  <c r="EF13" i="46"/>
  <c r="BQ13" i="46" s="1"/>
  <c r="EE13" i="46"/>
  <c r="BP13" i="46" s="1"/>
  <c r="ED13" i="46"/>
  <c r="BO13" i="46" s="1"/>
  <c r="EC13" i="46"/>
  <c r="BN13" i="46" s="1"/>
  <c r="EB13" i="46"/>
  <c r="BM13" i="46" s="1"/>
  <c r="EA13" i="46"/>
  <c r="BL13" i="46" s="1"/>
  <c r="DZ13" i="46"/>
  <c r="BK13" i="46" s="1"/>
  <c r="DY13" i="46"/>
  <c r="BJ13" i="46" s="1"/>
  <c r="DX13" i="46"/>
  <c r="BI13" i="46" s="1"/>
  <c r="DW13" i="46"/>
  <c r="BH13" i="46" s="1"/>
  <c r="DV13" i="46"/>
  <c r="BG13" i="46" s="1"/>
  <c r="DU13" i="46"/>
  <c r="BF13" i="46" s="1"/>
  <c r="DT13" i="46"/>
  <c r="BE13" i="46" s="1"/>
  <c r="DS13" i="46"/>
  <c r="DR13" i="46"/>
  <c r="DQ13" i="46"/>
  <c r="BB13" i="46" s="1"/>
  <c r="DP13" i="46"/>
  <c r="BA13" i="46" s="1"/>
  <c r="DO13" i="46"/>
  <c r="AZ13" i="46" s="1"/>
  <c r="DN13" i="46"/>
  <c r="AY13" i="46" s="1"/>
  <c r="DM13" i="46"/>
  <c r="AX13" i="46" s="1"/>
  <c r="DL13" i="46"/>
  <c r="AW13" i="46" s="1"/>
  <c r="DK13" i="46"/>
  <c r="AV13" i="46" s="1"/>
  <c r="DJ13" i="46"/>
  <c r="AU13" i="46" s="1"/>
  <c r="DI13" i="46"/>
  <c r="AT13" i="46" s="1"/>
  <c r="DH13" i="46"/>
  <c r="AS13" i="46" s="1"/>
  <c r="DG13" i="46"/>
  <c r="AR13" i="46" s="1"/>
  <c r="DF13" i="46"/>
  <c r="AQ13" i="46" s="1"/>
  <c r="DE13" i="46"/>
  <c r="AP13" i="46" s="1"/>
  <c r="DD13" i="46"/>
  <c r="DC13" i="46"/>
  <c r="AN13" i="46" s="1"/>
  <c r="DB13" i="46"/>
  <c r="AM13" i="46" s="1"/>
  <c r="DA13" i="46"/>
  <c r="AL13" i="46" s="1"/>
  <c r="CZ13" i="46"/>
  <c r="AK13" i="46" s="1"/>
  <c r="CY13" i="46"/>
  <c r="AJ13" i="46" s="1"/>
  <c r="CX13" i="46"/>
  <c r="AI13" i="46" s="1"/>
  <c r="CW13" i="46"/>
  <c r="AH13" i="46" s="1"/>
  <c r="CV13" i="46"/>
  <c r="AG13" i="46" s="1"/>
  <c r="CU13" i="46"/>
  <c r="AF13" i="46" s="1"/>
  <c r="CT13" i="46"/>
  <c r="AE13" i="46" s="1"/>
  <c r="CS13" i="46"/>
  <c r="AD13" i="46" s="1"/>
  <c r="CR13" i="46"/>
  <c r="AC13" i="46" s="1"/>
  <c r="CQ13" i="46"/>
  <c r="AB13" i="46" s="1"/>
  <c r="CP13" i="46"/>
  <c r="AA13" i="46" s="1"/>
  <c r="CO13" i="46"/>
  <c r="Z13" i="46" s="1"/>
  <c r="CN13" i="46"/>
  <c r="CM13" i="46"/>
  <c r="CL13" i="46"/>
  <c r="CK13" i="46"/>
  <c r="V13" i="46" s="1"/>
  <c r="CJ13" i="46"/>
  <c r="U13" i="46" s="1"/>
  <c r="CI13" i="46"/>
  <c r="T13" i="46" s="1"/>
  <c r="CH13" i="46"/>
  <c r="S13" i="46" s="1"/>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D13" i="46" s="1"/>
  <c r="A13" i="46"/>
  <c r="A11" i="27" s="1"/>
  <c r="EF12" i="46"/>
  <c r="BQ12" i="46" s="1"/>
  <c r="EE12" i="46"/>
  <c r="BP12" i="46" s="1"/>
  <c r="ED12" i="46"/>
  <c r="BO12" i="46" s="1"/>
  <c r="EC12" i="46"/>
  <c r="BN12" i="46" s="1"/>
  <c r="EB12" i="46"/>
  <c r="BM12" i="46" s="1"/>
  <c r="EA12" i="46"/>
  <c r="BL12" i="46" s="1"/>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AU12" i="46" s="1"/>
  <c r="DI12" i="46"/>
  <c r="AT12" i="46" s="1"/>
  <c r="DH12" i="46"/>
  <c r="AS12" i="46" s="1"/>
  <c r="DG12" i="46"/>
  <c r="DF12" i="46"/>
  <c r="AQ12" i="46" s="1"/>
  <c r="DE12" i="46"/>
  <c r="AP12" i="46" s="1"/>
  <c r="DD12" i="46"/>
  <c r="AO12" i="46" s="1"/>
  <c r="DC12" i="46"/>
  <c r="AN12" i="46" s="1"/>
  <c r="DB12" i="46"/>
  <c r="AM12" i="46" s="1"/>
  <c r="DA12" i="46"/>
  <c r="AL12" i="46" s="1"/>
  <c r="CZ12" i="46"/>
  <c r="AK12" i="46" s="1"/>
  <c r="CY12" i="46"/>
  <c r="AJ12" i="46" s="1"/>
  <c r="CX12" i="46"/>
  <c r="CW12" i="46"/>
  <c r="AH12" i="46" s="1"/>
  <c r="CV12" i="46"/>
  <c r="CU12" i="46"/>
  <c r="AF12" i="46" s="1"/>
  <c r="CT12" i="46"/>
  <c r="AE12" i="46" s="1"/>
  <c r="CS12" i="46"/>
  <c r="AD12" i="46" s="1"/>
  <c r="CR12" i="46"/>
  <c r="AC12" i="46" s="1"/>
  <c r="CQ12" i="46"/>
  <c r="AB12" i="46" s="1"/>
  <c r="CP12" i="46"/>
  <c r="AA12" i="46" s="1"/>
  <c r="CO12" i="46"/>
  <c r="Z12" i="46" s="1"/>
  <c r="CN12" i="46"/>
  <c r="Y12" i="46" s="1"/>
  <c r="CM12" i="46"/>
  <c r="CL12" i="46"/>
  <c r="W12" i="46" s="1"/>
  <c r="CK12" i="46"/>
  <c r="V12" i="46" s="1"/>
  <c r="CJ12" i="46"/>
  <c r="U12" i="46" s="1"/>
  <c r="CI12" i="46"/>
  <c r="T12" i="46" s="1"/>
  <c r="CH12" i="46"/>
  <c r="S12" i="46" s="1"/>
  <c r="CG12" i="46"/>
  <c r="R12" i="46" s="1"/>
  <c r="CF12" i="46"/>
  <c r="CE12" i="46"/>
  <c r="P12" i="46" s="1"/>
  <c r="CD12" i="46"/>
  <c r="O12" i="46" s="1"/>
  <c r="CC12" i="46"/>
  <c r="N12" i="46" s="1"/>
  <c r="CB12" i="46"/>
  <c r="M12" i="46" s="1"/>
  <c r="CA12" i="46"/>
  <c r="L12" i="46" s="1"/>
  <c r="BZ12" i="46"/>
  <c r="BY12" i="46"/>
  <c r="J12" i="46" s="1"/>
  <c r="BX12" i="46"/>
  <c r="I12" i="46" s="1"/>
  <c r="BW12" i="46"/>
  <c r="H12" i="46" s="1"/>
  <c r="BV12" i="46"/>
  <c r="G12" i="46" s="1"/>
  <c r="BU12" i="46"/>
  <c r="F12" i="46" s="1"/>
  <c r="BT12" i="46"/>
  <c r="E12" i="46" s="1"/>
  <c r="BS12" i="46"/>
  <c r="D12" i="46" s="1"/>
  <c r="A12" i="46"/>
  <c r="C12" i="46" s="1"/>
  <c r="C12" i="44" s="1"/>
  <c r="EF11" i="46"/>
  <c r="BQ11" i="46" s="1"/>
  <c r="EE11" i="46"/>
  <c r="BP11" i="46" s="1"/>
  <c r="ED11" i="46"/>
  <c r="BO11" i="44" s="1"/>
  <c r="EC11" i="46"/>
  <c r="BN11" i="44" s="1"/>
  <c r="EB11" i="46"/>
  <c r="BM11" i="44" s="1"/>
  <c r="EA11" i="46"/>
  <c r="BL11" i="44" s="1"/>
  <c r="DZ11" i="46"/>
  <c r="BK11" i="44" s="1"/>
  <c r="DY11" i="46"/>
  <c r="BJ11" i="44" s="1"/>
  <c r="DX11" i="46"/>
  <c r="BI11" i="46" s="1"/>
  <c r="DW11" i="46"/>
  <c r="BH11" i="46" s="1"/>
  <c r="DV11" i="46"/>
  <c r="BG11" i="46" s="1"/>
  <c r="DU11" i="46"/>
  <c r="BF11" i="46" s="1"/>
  <c r="DT11" i="46"/>
  <c r="BE11" i="46" s="1"/>
  <c r="DS11" i="46"/>
  <c r="BD11" i="46" s="1"/>
  <c r="DR11" i="46"/>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DD11" i="46"/>
  <c r="AO11" i="46" s="1"/>
  <c r="DC11" i="46"/>
  <c r="AN11" i="46" s="1"/>
  <c r="DB11" i="46"/>
  <c r="AM11" i="46" s="1"/>
  <c r="DA11" i="46"/>
  <c r="AL11" i="46" s="1"/>
  <c r="CZ11" i="46"/>
  <c r="AK11" i="46" s="1"/>
  <c r="CY11" i="46"/>
  <c r="CX11" i="46"/>
  <c r="AI11" i="46" s="1"/>
  <c r="CW11" i="46"/>
  <c r="AH11" i="46" s="1"/>
  <c r="CV11" i="46"/>
  <c r="AG11" i="46" s="1"/>
  <c r="CU11" i="46"/>
  <c r="AF11" i="46" s="1"/>
  <c r="CT11" i="46"/>
  <c r="AE11" i="46" s="1"/>
  <c r="CS11" i="46"/>
  <c r="CR11" i="46"/>
  <c r="AC11" i="46" s="1"/>
  <c r="CQ11" i="46"/>
  <c r="AB11" i="46" s="1"/>
  <c r="CP11" i="46"/>
  <c r="AA11" i="46" s="1"/>
  <c r="CO11" i="46"/>
  <c r="Z11" i="46" s="1"/>
  <c r="CN11" i="46"/>
  <c r="Y11" i="46" s="1"/>
  <c r="CM11" i="46"/>
  <c r="CL11" i="46"/>
  <c r="W11" i="46" s="1"/>
  <c r="CK11" i="46"/>
  <c r="V11" i="46" s="1"/>
  <c r="CJ11" i="46"/>
  <c r="CI11" i="46"/>
  <c r="T11" i="46" s="1"/>
  <c r="CH11" i="46"/>
  <c r="S11" i="46" s="1"/>
  <c r="CG11" i="46"/>
  <c r="R11" i="46" s="1"/>
  <c r="CF11" i="46"/>
  <c r="Q11" i="46" s="1"/>
  <c r="CE11" i="46"/>
  <c r="P11" i="46" s="1"/>
  <c r="CD11" i="46"/>
  <c r="O11" i="46" s="1"/>
  <c r="CC11" i="46"/>
  <c r="N11" i="46" s="1"/>
  <c r="CB11" i="46"/>
  <c r="M11" i="46" s="1"/>
  <c r="CA11" i="46"/>
  <c r="L11" i="46" s="1"/>
  <c r="BZ11" i="46"/>
  <c r="K11" i="46" s="1"/>
  <c r="BY11" i="46"/>
  <c r="BX11" i="46"/>
  <c r="I11" i="46" s="1"/>
  <c r="BW11" i="46"/>
  <c r="H11" i="46" s="1"/>
  <c r="BV11" i="46"/>
  <c r="G11" i="46" s="1"/>
  <c r="BU11" i="46"/>
  <c r="BT11" i="46"/>
  <c r="E11" i="46" s="1"/>
  <c r="BS11" i="46"/>
  <c r="D11" i="46" s="1"/>
  <c r="BO11" i="46"/>
  <c r="A11" i="46"/>
  <c r="A9" i="29" s="1"/>
  <c r="EF10" i="46"/>
  <c r="BQ10" i="46" s="1"/>
  <c r="EE10" i="46"/>
  <c r="BP10" i="46" s="1"/>
  <c r="ED10" i="46"/>
  <c r="BO10" i="46" s="1"/>
  <c r="EC10" i="46"/>
  <c r="BN10" i="46" s="1"/>
  <c r="EB10" i="46"/>
  <c r="BM10" i="46" s="1"/>
  <c r="EA10" i="46"/>
  <c r="BL10" i="46" s="1"/>
  <c r="DZ10" i="46"/>
  <c r="BK10" i="46" s="1"/>
  <c r="DY10" i="46"/>
  <c r="BJ10" i="46" s="1"/>
  <c r="DX10" i="46"/>
  <c r="DW10" i="46"/>
  <c r="BH10" i="46" s="1"/>
  <c r="DV10" i="46"/>
  <c r="BG10" i="46" s="1"/>
  <c r="DU10" i="46"/>
  <c r="BF10" i="46" s="1"/>
  <c r="DT10" i="46"/>
  <c r="BE10" i="46" s="1"/>
  <c r="DS10" i="46"/>
  <c r="DR10" i="46"/>
  <c r="BC10" i="46" s="1"/>
  <c r="DQ10" i="46"/>
  <c r="BB10" i="46" s="1"/>
  <c r="DP10" i="46"/>
  <c r="BA10" i="46" s="1"/>
  <c r="DO10" i="46"/>
  <c r="AZ10" i="46" s="1"/>
  <c r="DN10" i="46"/>
  <c r="AY10" i="46" s="1"/>
  <c r="DM10" i="46"/>
  <c r="AX10" i="46" s="1"/>
  <c r="DL10" i="46"/>
  <c r="AW10" i="46" s="1"/>
  <c r="DK10" i="46"/>
  <c r="AV10" i="46" s="1"/>
  <c r="DJ10" i="46"/>
  <c r="AU10" i="46" s="1"/>
  <c r="DI10" i="46"/>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CD10" i="46"/>
  <c r="O10" i="46" s="1"/>
  <c r="CC10" i="46"/>
  <c r="N10" i="46" s="1"/>
  <c r="CB10" i="46"/>
  <c r="CA10" i="46"/>
  <c r="L10" i="46" s="1"/>
  <c r="BZ10" i="46"/>
  <c r="K10" i="46" s="1"/>
  <c r="BY10" i="46"/>
  <c r="J10" i="46" s="1"/>
  <c r="BX10" i="46"/>
  <c r="I10" i="46" s="1"/>
  <c r="BW10" i="46"/>
  <c r="H10" i="46" s="1"/>
  <c r="BV10" i="46"/>
  <c r="G10" i="46" s="1"/>
  <c r="BU10" i="46"/>
  <c r="F10" i="46" s="1"/>
  <c r="BT10" i="46"/>
  <c r="E10" i="46" s="1"/>
  <c r="BS10" i="46"/>
  <c r="D10" i="46" s="1"/>
  <c r="A10" i="46"/>
  <c r="A8" i="27" s="1"/>
  <c r="EF9" i="46"/>
  <c r="BQ9" i="46" s="1"/>
  <c r="EE9" i="46"/>
  <c r="ED9" i="46"/>
  <c r="BO9" i="46" s="1"/>
  <c r="EC9" i="46"/>
  <c r="EB9" i="46"/>
  <c r="BM9" i="46" s="1"/>
  <c r="EA9" i="46"/>
  <c r="BL9" i="46" s="1"/>
  <c r="DZ9" i="46"/>
  <c r="BK9" i="46" s="1"/>
  <c r="DY9" i="46"/>
  <c r="BJ9" i="46" s="1"/>
  <c r="DX9" i="46"/>
  <c r="BI9" i="46" s="1"/>
  <c r="DW9" i="46"/>
  <c r="BH9" i="46" s="1"/>
  <c r="DV9" i="46"/>
  <c r="BG9" i="46" s="1"/>
  <c r="DU9" i="46"/>
  <c r="BF9" i="46" s="1"/>
  <c r="DT9" i="46"/>
  <c r="BE9" i="46" s="1"/>
  <c r="DS9" i="46"/>
  <c r="BD9" i="46" s="1"/>
  <c r="DR9" i="46"/>
  <c r="DQ9" i="46"/>
  <c r="BB9" i="46" s="1"/>
  <c r="DP9" i="46"/>
  <c r="BA9" i="46" s="1"/>
  <c r="DO9" i="46"/>
  <c r="AZ9" i="46" s="1"/>
  <c r="DN9" i="46"/>
  <c r="AY9" i="46" s="1"/>
  <c r="DM9" i="46"/>
  <c r="AX9" i="46" s="1"/>
  <c r="DL9" i="46"/>
  <c r="AW9" i="46" s="1"/>
  <c r="DK9" i="46"/>
  <c r="AV9" i="46" s="1"/>
  <c r="DJ9" i="46"/>
  <c r="DI9" i="46"/>
  <c r="AT9" i="46" s="1"/>
  <c r="DH9" i="46"/>
  <c r="AS9" i="46" s="1"/>
  <c r="DG9" i="46"/>
  <c r="AR9" i="46" s="1"/>
  <c r="DF9" i="46"/>
  <c r="AQ9" i="46" s="1"/>
  <c r="DE9" i="46"/>
  <c r="AP9" i="46" s="1"/>
  <c r="DD9" i="46"/>
  <c r="AO9" i="46" s="1"/>
  <c r="DC9" i="46"/>
  <c r="AN9" i="46" s="1"/>
  <c r="DB9" i="46"/>
  <c r="DA9" i="46"/>
  <c r="AL9" i="46" s="1"/>
  <c r="CZ9" i="46"/>
  <c r="AK9" i="46" s="1"/>
  <c r="CY9" i="46"/>
  <c r="AJ9" i="46" s="1"/>
  <c r="CX9" i="46"/>
  <c r="AI9" i="46" s="1"/>
  <c r="CW9" i="46"/>
  <c r="CV9" i="46"/>
  <c r="AG9" i="46" s="1"/>
  <c r="CU9" i="46"/>
  <c r="AF9" i="46" s="1"/>
  <c r="CT9" i="46"/>
  <c r="CS9" i="46"/>
  <c r="AD9" i="46" s="1"/>
  <c r="CR9" i="46"/>
  <c r="AC9" i="46" s="1"/>
  <c r="CQ9" i="46"/>
  <c r="AB9" i="46" s="1"/>
  <c r="CP9" i="46"/>
  <c r="CO9" i="46"/>
  <c r="CN9" i="46"/>
  <c r="Y9" i="46" s="1"/>
  <c r="CM9" i="46"/>
  <c r="X9" i="46" s="1"/>
  <c r="CL9" i="46"/>
  <c r="W9" i="46" s="1"/>
  <c r="CK9" i="46"/>
  <c r="V9" i="46" s="1"/>
  <c r="CJ9" i="46"/>
  <c r="U9" i="46" s="1"/>
  <c r="CI9" i="46"/>
  <c r="T9" i="46" s="1"/>
  <c r="CH9" i="46"/>
  <c r="S9" i="46" s="1"/>
  <c r="CG9" i="46"/>
  <c r="R9" i="46" s="1"/>
  <c r="CF9" i="46"/>
  <c r="Q9" i="46" s="1"/>
  <c r="CE9" i="46"/>
  <c r="P9" i="46" s="1"/>
  <c r="CD9" i="46"/>
  <c r="CC9" i="46"/>
  <c r="N9" i="46" s="1"/>
  <c r="CB9" i="46"/>
  <c r="M9" i="46" s="1"/>
  <c r="CA9" i="46"/>
  <c r="L9" i="46" s="1"/>
  <c r="BZ9" i="46"/>
  <c r="K9" i="46" s="1"/>
  <c r="BY9" i="46"/>
  <c r="J9" i="46" s="1"/>
  <c r="BX9" i="46"/>
  <c r="I9" i="46" s="1"/>
  <c r="BW9" i="46"/>
  <c r="H9" i="46" s="1"/>
  <c r="BV9" i="46"/>
  <c r="BU9" i="46"/>
  <c r="F9" i="46" s="1"/>
  <c r="BT9" i="46"/>
  <c r="E9" i="46" s="1"/>
  <c r="BS9" i="46"/>
  <c r="D9" i="46" s="1"/>
  <c r="A9" i="46"/>
  <c r="A7" i="27" s="1"/>
  <c r="EF8" i="46"/>
  <c r="EE8" i="46"/>
  <c r="BP8" i="46" s="1"/>
  <c r="ED8" i="46"/>
  <c r="BO8" i="46" s="1"/>
  <c r="EC8" i="46"/>
  <c r="EB8" i="46"/>
  <c r="BM8" i="46" s="1"/>
  <c r="EA8" i="46"/>
  <c r="BL8" i="46" s="1"/>
  <c r="DZ8" i="46"/>
  <c r="DY8" i="46"/>
  <c r="DX8" i="46"/>
  <c r="BI8" i="46" s="1"/>
  <c r="DW8" i="46"/>
  <c r="BH8" i="46" s="1"/>
  <c r="DV8" i="46"/>
  <c r="BG8" i="46" s="1"/>
  <c r="DU8" i="46"/>
  <c r="DT8" i="46"/>
  <c r="BE8" i="46" s="1"/>
  <c r="DS8" i="46"/>
  <c r="BD8" i="46" s="1"/>
  <c r="DR8" i="46"/>
  <c r="BC8" i="46" s="1"/>
  <c r="DQ8" i="46"/>
  <c r="BB8" i="46" s="1"/>
  <c r="DP8" i="46"/>
  <c r="DO8" i="46"/>
  <c r="AZ8" i="46" s="1"/>
  <c r="DN8" i="46"/>
  <c r="DM8" i="46"/>
  <c r="AX8" i="46" s="1"/>
  <c r="DL8" i="46"/>
  <c r="AW8" i="46" s="1"/>
  <c r="DK8" i="46"/>
  <c r="AV8" i="46" s="1"/>
  <c r="DJ8" i="46"/>
  <c r="AU8" i="46" s="1"/>
  <c r="DI8" i="46"/>
  <c r="AT8" i="46" s="1"/>
  <c r="DH8" i="46"/>
  <c r="DG8" i="46"/>
  <c r="AR8" i="46" s="1"/>
  <c r="DF8" i="46"/>
  <c r="AQ8" i="46" s="1"/>
  <c r="DE8" i="46"/>
  <c r="AP8" i="46" s="1"/>
  <c r="DD8" i="46"/>
  <c r="AO8" i="46" s="1"/>
  <c r="DC8" i="46"/>
  <c r="AN8" i="46" s="1"/>
  <c r="DB8" i="46"/>
  <c r="AM8" i="46" s="1"/>
  <c r="DA8" i="46"/>
  <c r="AL8" i="46" s="1"/>
  <c r="CZ8" i="46"/>
  <c r="CY8" i="46"/>
  <c r="AJ8" i="46" s="1"/>
  <c r="CX8" i="46"/>
  <c r="AI8" i="46" s="1"/>
  <c r="CW8" i="46"/>
  <c r="CV8" i="46"/>
  <c r="AG8" i="46" s="1"/>
  <c r="CU8" i="46"/>
  <c r="AF8" i="46" s="1"/>
  <c r="CT8" i="46"/>
  <c r="AE8" i="46" s="1"/>
  <c r="CS8" i="46"/>
  <c r="AD8" i="46" s="1"/>
  <c r="CR8" i="46"/>
  <c r="AC8" i="46" s="1"/>
  <c r="CQ8" i="46"/>
  <c r="AB8" i="46" s="1"/>
  <c r="CP8" i="46"/>
  <c r="AA8" i="46" s="1"/>
  <c r="CO8" i="46"/>
  <c r="CN8" i="46"/>
  <c r="Y8" i="46" s="1"/>
  <c r="CM8" i="46"/>
  <c r="X8" i="46" s="1"/>
  <c r="CL8" i="46"/>
  <c r="W8" i="46" s="1"/>
  <c r="CK8" i="46"/>
  <c r="CJ8" i="46"/>
  <c r="CI8" i="46"/>
  <c r="T8" i="46" s="1"/>
  <c r="CH8" i="46"/>
  <c r="CG8" i="46"/>
  <c r="CF8" i="46"/>
  <c r="Q8" i="46" s="1"/>
  <c r="CE8" i="46"/>
  <c r="P8" i="46" s="1"/>
  <c r="CD8" i="46"/>
  <c r="O8" i="46" s="1"/>
  <c r="CC8" i="46"/>
  <c r="N8" i="46" s="1"/>
  <c r="CB8" i="46"/>
  <c r="M8" i="46" s="1"/>
  <c r="CA8" i="46"/>
  <c r="L8" i="46" s="1"/>
  <c r="BZ8" i="46"/>
  <c r="K8" i="46" s="1"/>
  <c r="BY8" i="46"/>
  <c r="BX8" i="46"/>
  <c r="I8" i="46" s="1"/>
  <c r="BW8" i="46"/>
  <c r="H8" i="46" s="1"/>
  <c r="BV8" i="46"/>
  <c r="G8" i="46" s="1"/>
  <c r="BU8" i="46"/>
  <c r="F8" i="46" s="1"/>
  <c r="BT8" i="46"/>
  <c r="E8" i="46" s="1"/>
  <c r="BS8" i="46"/>
  <c r="D8" i="46" s="1"/>
  <c r="A8" i="46"/>
  <c r="A6" i="27" s="1"/>
  <c r="EF7" i="46"/>
  <c r="EE7" i="46"/>
  <c r="BP7" i="46" s="1"/>
  <c r="ED7" i="46"/>
  <c r="BO7" i="46" s="1"/>
  <c r="EC7" i="46"/>
  <c r="BN7" i="46" s="1"/>
  <c r="EB7" i="46"/>
  <c r="BM7" i="46" s="1"/>
  <c r="EA7" i="46"/>
  <c r="DZ7" i="46"/>
  <c r="BK7" i="46" s="1"/>
  <c r="DY7" i="46"/>
  <c r="BJ7" i="46" s="1"/>
  <c r="DX7" i="46"/>
  <c r="BI7" i="46" s="1"/>
  <c r="DW7" i="46"/>
  <c r="BH7" i="46" s="1"/>
  <c r="DV7" i="46"/>
  <c r="BG7" i="46" s="1"/>
  <c r="DU7" i="46"/>
  <c r="BF7" i="46" s="1"/>
  <c r="DT7" i="46"/>
  <c r="BE7" i="46" s="1"/>
  <c r="DS7" i="46"/>
  <c r="DR7" i="46"/>
  <c r="BC7" i="46" s="1"/>
  <c r="DQ7" i="46"/>
  <c r="BB7" i="46" s="1"/>
  <c r="DP7" i="46"/>
  <c r="DO7" i="46"/>
  <c r="AZ7" i="46" s="1"/>
  <c r="DN7" i="46"/>
  <c r="AY7" i="46" s="1"/>
  <c r="DM7" i="46"/>
  <c r="AX7" i="46" s="1"/>
  <c r="DL7" i="46"/>
  <c r="AW7" i="46" s="1"/>
  <c r="DK7" i="46"/>
  <c r="AV7" i="46" s="1"/>
  <c r="DJ7" i="46"/>
  <c r="AU7" i="46" s="1"/>
  <c r="DI7" i="46"/>
  <c r="AT7" i="46" s="1"/>
  <c r="DH7" i="46"/>
  <c r="DG7" i="46"/>
  <c r="AR7" i="46" s="1"/>
  <c r="DF7" i="46"/>
  <c r="AQ7" i="46" s="1"/>
  <c r="DE7" i="46"/>
  <c r="AP7" i="46" s="1"/>
  <c r="DD7" i="46"/>
  <c r="AO7" i="46" s="1"/>
  <c r="DC7" i="46"/>
  <c r="AN7" i="46" s="1"/>
  <c r="DB7" i="46"/>
  <c r="AM7" i="46" s="1"/>
  <c r="DA7" i="46"/>
  <c r="AL7" i="46" s="1"/>
  <c r="CZ7" i="46"/>
  <c r="CY7" i="46"/>
  <c r="AJ7" i="46" s="1"/>
  <c r="CX7" i="46"/>
  <c r="AI7" i="46" s="1"/>
  <c r="CW7" i="46"/>
  <c r="AH7" i="46" s="1"/>
  <c r="CV7" i="46"/>
  <c r="AG7" i="46" s="1"/>
  <c r="CU7" i="46"/>
  <c r="AF7" i="46" s="1"/>
  <c r="CT7" i="46"/>
  <c r="AE7" i="46" s="1"/>
  <c r="CS7" i="46"/>
  <c r="AD7" i="46" s="1"/>
  <c r="CR7" i="46"/>
  <c r="CQ7" i="46"/>
  <c r="AB7" i="46" s="1"/>
  <c r="CP7" i="46"/>
  <c r="AA7" i="46" s="1"/>
  <c r="CO7" i="46"/>
  <c r="Z7" i="46" s="1"/>
  <c r="CN7" i="46"/>
  <c r="Y7" i="46" s="1"/>
  <c r="CM7" i="46"/>
  <c r="CL7" i="46"/>
  <c r="W7" i="46" s="1"/>
  <c r="CK7" i="46"/>
  <c r="V7" i="46" s="1"/>
  <c r="CJ7" i="46"/>
  <c r="U7" i="46" s="1"/>
  <c r="CI7" i="46"/>
  <c r="T7" i="46" s="1"/>
  <c r="CH7" i="46"/>
  <c r="S7" i="46" s="1"/>
  <c r="CG7" i="46"/>
  <c r="R7" i="46" s="1"/>
  <c r="CF7" i="46"/>
  <c r="Q7" i="46" s="1"/>
  <c r="CE7" i="46"/>
  <c r="P7" i="46" s="1"/>
  <c r="CD7" i="46"/>
  <c r="O7" i="46" s="1"/>
  <c r="CC7" i="46"/>
  <c r="N7" i="46" s="1"/>
  <c r="CB7" i="46"/>
  <c r="CA7" i="46"/>
  <c r="L7" i="46" s="1"/>
  <c r="BZ7" i="46"/>
  <c r="K7" i="46" s="1"/>
  <c r="BY7" i="46"/>
  <c r="J7" i="46" s="1"/>
  <c r="BX7" i="46"/>
  <c r="I7" i="46" s="1"/>
  <c r="BW7" i="46"/>
  <c r="H7" i="46" s="1"/>
  <c r="BV7" i="46"/>
  <c r="G7" i="46" s="1"/>
  <c r="BU7" i="46"/>
  <c r="BT7" i="46"/>
  <c r="BS7" i="46"/>
  <c r="D7" i="46" s="1"/>
  <c r="A7" i="46"/>
  <c r="A5" i="27" s="1"/>
  <c r="EF6" i="46"/>
  <c r="EE6" i="46"/>
  <c r="ED6" i="46"/>
  <c r="BO6" i="46" s="1"/>
  <c r="EC6" i="46"/>
  <c r="BN6" i="46" s="1"/>
  <c r="EB6" i="46"/>
  <c r="EA6" i="46"/>
  <c r="BL6" i="46" s="1"/>
  <c r="DZ6" i="46"/>
  <c r="DY6" i="46"/>
  <c r="BJ6" i="46" s="1"/>
  <c r="DX6" i="46"/>
  <c r="DW6" i="46"/>
  <c r="DV6" i="46"/>
  <c r="BG6" i="46" s="1"/>
  <c r="DU6" i="46"/>
  <c r="BF6" i="46" s="1"/>
  <c r="DT6" i="46"/>
  <c r="DS6" i="46"/>
  <c r="DR6" i="46"/>
  <c r="DQ6" i="46"/>
  <c r="DP6" i="46"/>
  <c r="DO6" i="46"/>
  <c r="DN6" i="46"/>
  <c r="AY6" i="46" s="1"/>
  <c r="DM6" i="46"/>
  <c r="AX6" i="46" s="1"/>
  <c r="DL6" i="46"/>
  <c r="DK6" i="46"/>
  <c r="AV6" i="46" s="1"/>
  <c r="DJ6" i="46"/>
  <c r="DI6" i="46"/>
  <c r="AT6" i="46" s="1"/>
  <c r="DH6" i="46"/>
  <c r="DG6" i="46"/>
  <c r="AR6" i="46" s="1"/>
  <c r="DF6" i="46"/>
  <c r="AQ6" i="46" s="1"/>
  <c r="DE6" i="46"/>
  <c r="AP6" i="46" s="1"/>
  <c r="DD6" i="46"/>
  <c r="DC6" i="46"/>
  <c r="AN6" i="46" s="1"/>
  <c r="DB6" i="46"/>
  <c r="DA6" i="46"/>
  <c r="CZ6" i="46"/>
  <c r="CY6" i="46"/>
  <c r="CX6" i="46"/>
  <c r="AI6" i="46" s="1"/>
  <c r="CW6" i="46"/>
  <c r="AH6" i="46" s="1"/>
  <c r="CV6" i="46"/>
  <c r="CU6" i="46"/>
  <c r="CT6" i="46"/>
  <c r="CS6" i="46"/>
  <c r="AD6" i="46" s="1"/>
  <c r="CR6" i="46"/>
  <c r="CQ6" i="46"/>
  <c r="AB6" i="46" s="1"/>
  <c r="CP6" i="46"/>
  <c r="AA6" i="46" s="1"/>
  <c r="CO6" i="46"/>
  <c r="Z6" i="46" s="1"/>
  <c r="CN6" i="46"/>
  <c r="CM6" i="46"/>
  <c r="X6" i="46" s="1"/>
  <c r="CL6" i="46"/>
  <c r="CK6" i="46"/>
  <c r="CJ6" i="46"/>
  <c r="CI6" i="46"/>
  <c r="CH6" i="46"/>
  <c r="S6" i="46" s="1"/>
  <c r="CG6" i="46"/>
  <c r="R6" i="46" s="1"/>
  <c r="CF6" i="46"/>
  <c r="CE6" i="46"/>
  <c r="P6" i="46" s="1"/>
  <c r="CD6" i="46"/>
  <c r="CC6" i="46"/>
  <c r="CB6" i="46"/>
  <c r="CA6" i="46"/>
  <c r="BZ6" i="46"/>
  <c r="K6" i="46" s="1"/>
  <c r="BY6" i="46"/>
  <c r="J6" i="46" s="1"/>
  <c r="BX6" i="46"/>
  <c r="BW6" i="46"/>
  <c r="BV6" i="46"/>
  <c r="G6" i="46" s="1"/>
  <c r="BU6" i="46"/>
  <c r="F6" i="46" s="1"/>
  <c r="BT6" i="46"/>
  <c r="BS6" i="46"/>
  <c r="BQ6" i="46"/>
  <c r="BP6" i="46"/>
  <c r="BM6" i="46"/>
  <c r="BK6" i="46"/>
  <c r="BI6" i="46"/>
  <c r="BH6" i="46"/>
  <c r="BE6" i="46"/>
  <c r="BD6" i="46"/>
  <c r="BC6" i="46"/>
  <c r="BB6" i="46"/>
  <c r="BA6" i="46"/>
  <c r="AZ6" i="46"/>
  <c r="AW6" i="46"/>
  <c r="AU6" i="46"/>
  <c r="AS6" i="46"/>
  <c r="AO6" i="46"/>
  <c r="AM6" i="46"/>
  <c r="AL6" i="46"/>
  <c r="AK6" i="46"/>
  <c r="AJ6" i="46"/>
  <c r="AG6" i="46"/>
  <c r="AF6" i="46"/>
  <c r="AE6" i="46"/>
  <c r="AC6" i="46"/>
  <c r="Y6" i="46"/>
  <c r="W6" i="46"/>
  <c r="V6" i="46"/>
  <c r="U6" i="46"/>
  <c r="T6" i="46"/>
  <c r="Q6" i="46"/>
  <c r="O6" i="46"/>
  <c r="N6" i="46"/>
  <c r="M6" i="46"/>
  <c r="L6" i="46"/>
  <c r="I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I207" i="44"/>
  <c r="BA207" i="44"/>
  <c r="AS207" i="44"/>
  <c r="AK207" i="44"/>
  <c r="AI207" i="44"/>
  <c r="U207" i="44"/>
  <c r="BM206" i="44"/>
  <c r="BE206" i="44"/>
  <c r="BC206" i="44"/>
  <c r="AO206" i="44"/>
  <c r="Q206" i="44"/>
  <c r="K206" i="44"/>
  <c r="AQ205" i="44"/>
  <c r="AE205" i="44"/>
  <c r="K205" i="44"/>
  <c r="BM204" i="44"/>
  <c r="BK204" i="44"/>
  <c r="BG204" i="44"/>
  <c r="BF204" i="44"/>
  <c r="BE204" i="44"/>
  <c r="AG204" i="44"/>
  <c r="Y204" i="44"/>
  <c r="W204" i="44"/>
  <c r="BB203" i="44"/>
  <c r="AL203" i="44"/>
  <c r="AD203" i="44"/>
  <c r="T203" i="44"/>
  <c r="N203" i="44"/>
  <c r="F203" i="44"/>
  <c r="BN202" i="44"/>
  <c r="BF202" i="44"/>
  <c r="AR202" i="44"/>
  <c r="AJ202" i="44"/>
  <c r="Z202" i="44"/>
  <c r="X202" i="44"/>
  <c r="R202" i="44"/>
  <c r="J202" i="44"/>
  <c r="D202" i="44"/>
  <c r="AT201" i="44"/>
  <c r="AL201" i="44"/>
  <c r="V201" i="44"/>
  <c r="BO200" i="44"/>
  <c r="BF200" i="44"/>
  <c r="AV200" i="44"/>
  <c r="Z200" i="44"/>
  <c r="J200" i="44"/>
  <c r="AM199" i="44"/>
  <c r="Q199" i="44"/>
  <c r="G199" i="44"/>
  <c r="BA198" i="44"/>
  <c r="AC198" i="44"/>
  <c r="U198" i="44"/>
  <c r="M198" i="44"/>
  <c r="BE197" i="44"/>
  <c r="AW197" i="44"/>
  <c r="AO197" i="44"/>
  <c r="AG197" i="44"/>
  <c r="Y197" i="44"/>
  <c r="W197" i="44"/>
  <c r="BI196" i="44"/>
  <c r="BC196" i="44"/>
  <c r="U196" i="44"/>
  <c r="S196" i="44"/>
  <c r="M196" i="44"/>
  <c r="BG195" i="44"/>
  <c r="AQ195" i="44"/>
  <c r="BJ194" i="44"/>
  <c r="AV194" i="44"/>
  <c r="AT194" i="44"/>
  <c r="AL194" i="44"/>
  <c r="F194" i="44"/>
  <c r="BE193" i="44"/>
  <c r="AY193" i="44"/>
  <c r="AQ193" i="44"/>
  <c r="K193" i="44"/>
  <c r="AU192" i="44"/>
  <c r="AE192" i="44"/>
  <c r="BP191" i="44"/>
  <c r="AR191" i="44"/>
  <c r="AJ191" i="44"/>
  <c r="T191" i="44"/>
  <c r="L191" i="44"/>
  <c r="BF190" i="44"/>
  <c r="AX190" i="44"/>
  <c r="X190" i="44"/>
  <c r="P190" i="44"/>
  <c r="BJ189" i="44"/>
  <c r="BH189" i="44"/>
  <c r="AB189" i="44"/>
  <c r="N189" i="44"/>
  <c r="D189" i="44"/>
  <c r="BD188" i="44"/>
  <c r="AV188" i="44"/>
  <c r="AP188" i="44"/>
  <c r="R188" i="44"/>
  <c r="H188" i="44"/>
  <c r="BJ187" i="44"/>
  <c r="BB187" i="44"/>
  <c r="AD187" i="44"/>
  <c r="F187" i="44"/>
  <c r="BN186" i="44"/>
  <c r="AP186" i="44"/>
  <c r="AJ186" i="44"/>
  <c r="BL185" i="44"/>
  <c r="AV185" i="44"/>
  <c r="BP183" i="44"/>
  <c r="AX183" i="44"/>
  <c r="AN182" i="44"/>
  <c r="AD182" i="44"/>
  <c r="T181" i="44"/>
  <c r="BJ180" i="44"/>
  <c r="AL180" i="44"/>
  <c r="N180" i="44"/>
  <c r="AA179" i="44"/>
  <c r="AN178" i="44"/>
  <c r="P178" i="44"/>
  <c r="J178" i="44"/>
  <c r="AZ177" i="44"/>
  <c r="AS177" i="44"/>
  <c r="AB177" i="44"/>
  <c r="T177" i="44"/>
  <c r="D177" i="44"/>
  <c r="AQ176" i="44"/>
  <c r="H176" i="44"/>
  <c r="BJ175" i="44"/>
  <c r="BH175" i="44"/>
  <c r="AX175" i="44"/>
  <c r="AR175" i="44"/>
  <c r="AB175" i="44"/>
  <c r="T175" i="44"/>
  <c r="D175" i="44"/>
  <c r="AW174" i="44"/>
  <c r="AG174" i="44"/>
  <c r="X173" i="44"/>
  <c r="L173" i="44"/>
  <c r="P172" i="44"/>
  <c r="L172" i="44"/>
  <c r="H172" i="44"/>
  <c r="BN171" i="44"/>
  <c r="BD171" i="44"/>
  <c r="AF171" i="44"/>
  <c r="H171" i="44"/>
  <c r="AD169" i="44"/>
  <c r="F169" i="44"/>
  <c r="J168" i="44"/>
  <c r="BJ167" i="44"/>
  <c r="AL167" i="44"/>
  <c r="AJ166" i="44"/>
  <c r="AV165" i="44"/>
  <c r="AF165" i="44"/>
  <c r="U164" i="44"/>
  <c r="E162" i="44"/>
  <c r="I153" i="44"/>
  <c r="BF152" i="44"/>
  <c r="AG151" i="44"/>
  <c r="I151" i="44"/>
  <c r="T147" i="44"/>
  <c r="AB137" i="44"/>
  <c r="AZ135" i="44"/>
  <c r="AL118" i="44"/>
  <c r="AD116"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R29" i="42" s="1"/>
  <c r="S29" i="42" s="1"/>
  <c r="T29" i="42" s="1"/>
  <c r="J29" i="42"/>
  <c r="C29" i="42"/>
  <c r="J28" i="42"/>
  <c r="C204" i="46"/>
  <c r="C204" i="44" s="1"/>
  <c r="C202" i="46"/>
  <c r="C202" i="44" s="1"/>
  <c r="C181" i="46"/>
  <c r="C181" i="44" s="1"/>
  <c r="C176" i="46"/>
  <c r="C176" i="44" s="1"/>
  <c r="C170" i="46"/>
  <c r="C170" i="44" s="1"/>
  <c r="C168" i="46"/>
  <c r="C168" i="44" s="1"/>
  <c r="C6" i="46"/>
  <c r="B207" i="44"/>
  <c r="A202" i="44"/>
  <c r="B193" i="44"/>
  <c r="A181" i="44"/>
  <c r="A178" i="44"/>
  <c r="B151" i="44"/>
  <c r="A146" i="44"/>
  <c r="C6" i="44"/>
  <c r="A6" i="44"/>
  <c r="K29" i="42"/>
  <c r="L29" i="42" s="1"/>
  <c r="M29" i="42" s="1"/>
  <c r="D29" i="42"/>
  <c r="E29" i="42" s="1"/>
  <c r="F29" i="42" s="1"/>
  <c r="L46" i="41"/>
  <c r="AH12" i="40" a="1"/>
  <c r="AH12" i="40" s="1"/>
  <c r="X7" i="40" a="1"/>
  <c r="X7" i="40" s="1"/>
  <c r="X8" i="40" s="1"/>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T106" i="44" l="1"/>
  <c r="BL146" i="44"/>
  <c r="BO17" i="46"/>
  <c r="AT186" i="44"/>
  <c r="X184" i="44"/>
  <c r="AW196" i="44"/>
  <c r="AG205" i="44"/>
  <c r="BL184" i="44"/>
  <c r="N200" i="44"/>
  <c r="AH203" i="44"/>
  <c r="V181" i="44"/>
  <c r="V200" i="44"/>
  <c r="AP201" i="44"/>
  <c r="F181" i="44"/>
  <c r="AH201" i="44"/>
  <c r="N168" i="44"/>
  <c r="AN189" i="44"/>
  <c r="V168" i="44"/>
  <c r="J180" i="44"/>
  <c r="E199" i="44"/>
  <c r="U199" i="44"/>
  <c r="BM205" i="44"/>
  <c r="X137" i="44"/>
  <c r="BP165" i="44"/>
  <c r="BA174" i="44"/>
  <c r="BJ181" i="44"/>
  <c r="AX203" i="44"/>
  <c r="AG207" i="44"/>
  <c r="C201" i="46"/>
  <c r="C201" i="44" s="1"/>
  <c r="Z169" i="44"/>
  <c r="AH180" i="44"/>
  <c r="J187" i="44"/>
  <c r="AK199" i="44"/>
  <c r="BI204" i="44"/>
  <c r="AF142" i="44"/>
  <c r="E204" i="44"/>
  <c r="C187" i="46"/>
  <c r="C187" i="44" s="1"/>
  <c r="BD175" i="44"/>
  <c r="AR185" i="44"/>
  <c r="H175" i="44"/>
  <c r="A171" i="44"/>
  <c r="AD186" i="44"/>
  <c r="BI199" i="44"/>
  <c r="U197" i="44"/>
  <c r="Z194" i="44"/>
  <c r="AO198" i="44"/>
  <c r="K143" i="44"/>
  <c r="AH169" i="44"/>
  <c r="AX180" i="44"/>
  <c r="AT183" i="44"/>
  <c r="AP187" i="44"/>
  <c r="AW198" i="44"/>
  <c r="F168" i="44"/>
  <c r="AP169" i="44"/>
  <c r="X175" i="44"/>
  <c r="H189" i="44"/>
  <c r="AG196" i="44"/>
  <c r="Z201" i="44"/>
  <c r="AB146" i="44"/>
  <c r="O179" i="44"/>
  <c r="AZ138" i="44"/>
  <c r="Z164" i="44"/>
  <c r="I147" i="44"/>
  <c r="BI157" i="44"/>
  <c r="M165" i="44"/>
  <c r="AY169" i="44"/>
  <c r="AC157" i="44"/>
  <c r="C164" i="46"/>
  <c r="C164" i="44" s="1"/>
  <c r="M148" i="44"/>
  <c r="AE170" i="44"/>
  <c r="BF164" i="44"/>
  <c r="AD160" i="44"/>
  <c r="BH143" i="44"/>
  <c r="Z152" i="44"/>
  <c r="J162" i="44"/>
  <c r="I156" i="44"/>
  <c r="T150" i="44"/>
  <c r="BN19" i="46"/>
  <c r="E184" i="44"/>
  <c r="H192" i="44"/>
  <c r="AK175" i="44"/>
  <c r="S200" i="44"/>
  <c r="AO190" i="44"/>
  <c r="BE176" i="44"/>
  <c r="BJ196" i="44"/>
  <c r="O182" i="44"/>
  <c r="AY186" i="44"/>
  <c r="AF192" i="44"/>
  <c r="BB205" i="44"/>
  <c r="M177" i="44"/>
  <c r="AV192" i="44"/>
  <c r="K170" i="46"/>
  <c r="BM178" i="44"/>
  <c r="AX199" i="44"/>
  <c r="AY200" i="44"/>
  <c r="AY202" i="44"/>
  <c r="AP204" i="44"/>
  <c r="AZ193" i="44"/>
  <c r="Q178" i="44"/>
  <c r="AC177" i="44"/>
  <c r="AM203" i="44"/>
  <c r="BC170" i="44"/>
  <c r="R171" i="44"/>
  <c r="BH120" i="44"/>
  <c r="C173" i="46"/>
  <c r="C173" i="44" s="1"/>
  <c r="T109" i="44"/>
  <c r="AP173" i="44"/>
  <c r="AP117" i="44"/>
  <c r="F172" i="44"/>
  <c r="AT118" i="44"/>
  <c r="AM153" i="44"/>
  <c r="Z171" i="44"/>
  <c r="AN112" i="44"/>
  <c r="AV119" i="44"/>
  <c r="BJ172" i="44"/>
  <c r="A158" i="44"/>
  <c r="BP111" i="44"/>
  <c r="G114" i="44"/>
  <c r="BD119" i="44"/>
  <c r="AX171" i="44"/>
  <c r="V116" i="44"/>
  <c r="AZ120" i="44"/>
  <c r="BN106" i="44"/>
  <c r="AX117" i="44"/>
  <c r="BO63" i="46"/>
  <c r="AU114" i="44"/>
  <c r="J104" i="44"/>
  <c r="BO41" i="46"/>
  <c r="L106" i="44"/>
  <c r="AV155" i="44"/>
  <c r="BA162" i="44"/>
  <c r="L166" i="44"/>
  <c r="Z168" i="44"/>
  <c r="AG170" i="44"/>
  <c r="V109" i="44"/>
  <c r="AD109" i="44"/>
  <c r="BJ124" i="44"/>
  <c r="BN110" i="44"/>
  <c r="BN23" i="46"/>
  <c r="BM23" i="46"/>
  <c r="AV182" i="44"/>
  <c r="BD194" i="44"/>
  <c r="BO206" i="44"/>
  <c r="BA179" i="44"/>
  <c r="AA206" i="44"/>
  <c r="BO174" i="44"/>
  <c r="J176" i="44"/>
  <c r="BI179" i="44"/>
  <c r="AX188" i="44"/>
  <c r="L202" i="44"/>
  <c r="O207" i="44"/>
  <c r="AN180" i="44"/>
  <c r="A192" i="44"/>
  <c r="AL175" i="44"/>
  <c r="BD182" i="44"/>
  <c r="BF185" i="44"/>
  <c r="P194" i="44"/>
  <c r="AZ202" i="44"/>
  <c r="AU205" i="44"/>
  <c r="AI206" i="44"/>
  <c r="AH176" i="44"/>
  <c r="BQ179" i="44"/>
  <c r="BP181" i="44"/>
  <c r="L183" i="44"/>
  <c r="AZ186" i="44"/>
  <c r="AD189" i="44"/>
  <c r="R190" i="44"/>
  <c r="K195" i="44"/>
  <c r="BK196" i="44"/>
  <c r="G205" i="44"/>
  <c r="N177" i="44"/>
  <c r="H194" i="44"/>
  <c r="H182" i="44"/>
  <c r="L186" i="44"/>
  <c r="BF188" i="44"/>
  <c r="S195" i="44"/>
  <c r="AQ206" i="44"/>
  <c r="A190" i="44"/>
  <c r="J190" i="44"/>
  <c r="BC207" i="44"/>
  <c r="AJ183" i="44"/>
  <c r="BH186" i="44"/>
  <c r="AL189" i="44"/>
  <c r="W196" i="44"/>
  <c r="K174" i="44"/>
  <c r="BB175" i="44"/>
  <c r="AL177" i="44"/>
  <c r="BN178" i="44"/>
  <c r="AR183" i="44"/>
  <c r="R185" i="44"/>
  <c r="AB186" i="44"/>
  <c r="AE196" i="44"/>
  <c r="BP202" i="44"/>
  <c r="AV203" i="44"/>
  <c r="O205" i="44"/>
  <c r="BK205" i="44"/>
  <c r="AY206" i="44"/>
  <c r="AR181" i="44"/>
  <c r="AX185" i="44"/>
  <c r="V189" i="44"/>
  <c r="BL180" i="44"/>
  <c r="J185" i="44"/>
  <c r="AF194" i="44"/>
  <c r="BC205" i="44"/>
  <c r="S174" i="44"/>
  <c r="V175" i="44"/>
  <c r="BF176" i="44"/>
  <c r="E179" i="44"/>
  <c r="P180" i="44"/>
  <c r="L181" i="44"/>
  <c r="X182" i="44"/>
  <c r="AP185" i="44"/>
  <c r="BP186" i="44"/>
  <c r="J188" i="44"/>
  <c r="BB189" i="44"/>
  <c r="AP190" i="44"/>
  <c r="AN194" i="44"/>
  <c r="AI195" i="44"/>
  <c r="AB202" i="44"/>
  <c r="W205" i="44"/>
  <c r="BO23" i="46"/>
  <c r="M133" i="44"/>
  <c r="BA100" i="44"/>
  <c r="BN174" i="46"/>
  <c r="X103" i="44"/>
  <c r="A131" i="44"/>
  <c r="AV103" i="44"/>
  <c r="BF110" i="44"/>
  <c r="AL124" i="44"/>
  <c r="BM174" i="46"/>
  <c r="AL109" i="44"/>
  <c r="G107" i="44"/>
  <c r="BP106" i="44"/>
  <c r="BB109" i="44"/>
  <c r="AM96" i="44"/>
  <c r="AJ104" i="44"/>
  <c r="AM107" i="44"/>
  <c r="J110" i="44"/>
  <c r="G96" i="44"/>
  <c r="BK96" i="44"/>
  <c r="BL105" i="44"/>
  <c r="BC107" i="44"/>
  <c r="AH110" i="44"/>
  <c r="AB104" i="44"/>
  <c r="M100" i="44"/>
  <c r="D106" i="44"/>
  <c r="BK107" i="44"/>
  <c r="AX110" i="44"/>
  <c r="AV112" i="44"/>
  <c r="BL119" i="44"/>
  <c r="A117" i="44"/>
  <c r="BC114" i="44"/>
  <c r="BF117" i="44"/>
  <c r="A119" i="44"/>
  <c r="C117" i="46"/>
  <c r="C117" i="44" s="1"/>
  <c r="AT105" i="44"/>
  <c r="BD112" i="44"/>
  <c r="BK114" i="44"/>
  <c r="AT116" i="44"/>
  <c r="BN117" i="44"/>
  <c r="BJ118" i="44"/>
  <c r="D120" i="44"/>
  <c r="AM170" i="44"/>
  <c r="AH171" i="44"/>
  <c r="AI174" i="44"/>
  <c r="N175" i="44"/>
  <c r="AT175" i="44"/>
  <c r="R176" i="44"/>
  <c r="F177" i="44"/>
  <c r="Z178" i="44"/>
  <c r="M179" i="44"/>
  <c r="BD180" i="44"/>
  <c r="AB181" i="44"/>
  <c r="BL182" i="44"/>
  <c r="Z185" i="44"/>
  <c r="BN185" i="44"/>
  <c r="AR186" i="44"/>
  <c r="Z188" i="44"/>
  <c r="X194" i="44"/>
  <c r="BO195" i="44"/>
  <c r="AM196" i="44"/>
  <c r="T202" i="44"/>
  <c r="AF203" i="44"/>
  <c r="AM205" i="44"/>
  <c r="AL116" i="44"/>
  <c r="BB118" i="44"/>
  <c r="R173" i="44"/>
  <c r="C119" i="46"/>
  <c r="C119" i="44" s="1"/>
  <c r="D111" i="44"/>
  <c r="BL112" i="44"/>
  <c r="J115" i="44"/>
  <c r="BJ116" i="44"/>
  <c r="F118" i="44"/>
  <c r="H119" i="44"/>
  <c r="L120" i="44"/>
  <c r="AU170" i="44"/>
  <c r="AP171" i="44"/>
  <c r="N172" i="44"/>
  <c r="AH173" i="44"/>
  <c r="AQ174" i="44"/>
  <c r="Z176" i="44"/>
  <c r="AT177" i="44"/>
  <c r="AH178" i="44"/>
  <c r="AJ181" i="44"/>
  <c r="P182" i="44"/>
  <c r="D183" i="44"/>
  <c r="AZ183" i="44"/>
  <c r="AH185" i="44"/>
  <c r="D186" i="44"/>
  <c r="AH188" i="44"/>
  <c r="F189" i="44"/>
  <c r="AT189" i="44"/>
  <c r="Z190" i="44"/>
  <c r="BL194" i="44"/>
  <c r="G196" i="44"/>
  <c r="AU196" i="44"/>
  <c r="AM198" i="44"/>
  <c r="BH202" i="44"/>
  <c r="S206" i="44"/>
  <c r="BG206" i="44"/>
  <c r="AQ113" i="44"/>
  <c r="T120" i="44"/>
  <c r="AR111" i="44"/>
  <c r="J117" i="44"/>
  <c r="N118" i="44"/>
  <c r="AW108" i="44"/>
  <c r="H110" i="44"/>
  <c r="AZ111" i="44"/>
  <c r="AY113" i="44"/>
  <c r="BN115" i="44"/>
  <c r="Z117" i="44"/>
  <c r="V118" i="44"/>
  <c r="AF119" i="44"/>
  <c r="AB120" i="44"/>
  <c r="AL172" i="44"/>
  <c r="AX173" i="44"/>
  <c r="BB177" i="44"/>
  <c r="AP178" i="44"/>
  <c r="AC179" i="44"/>
  <c r="X180" i="44"/>
  <c r="D181" i="44"/>
  <c r="AZ181" i="44"/>
  <c r="T183" i="44"/>
  <c r="T186" i="44"/>
  <c r="BH109" i="44"/>
  <c r="AX115" i="44"/>
  <c r="X119" i="44"/>
  <c r="D109" i="44"/>
  <c r="BH111" i="44"/>
  <c r="BO113" i="44"/>
  <c r="N116" i="44"/>
  <c r="AH117" i="44"/>
  <c r="AD118" i="44"/>
  <c r="AN119" i="44"/>
  <c r="AR120" i="44"/>
  <c r="J171" i="44"/>
  <c r="BF171" i="44"/>
  <c r="BB172" i="44"/>
  <c r="BF173" i="44"/>
  <c r="BG174" i="44"/>
  <c r="AX176" i="44"/>
  <c r="V177" i="44"/>
  <c r="BJ177" i="44"/>
  <c r="AX178" i="44"/>
  <c r="AK179" i="44"/>
  <c r="BH181" i="44"/>
  <c r="AF182" i="44"/>
  <c r="AB183" i="44"/>
  <c r="Z80" i="44"/>
  <c r="Y101" i="44"/>
  <c r="H105" i="44"/>
  <c r="AJ106" i="44"/>
  <c r="AS102" i="44"/>
  <c r="AZ106" i="44"/>
  <c r="AO86" i="44"/>
  <c r="P105" i="44"/>
  <c r="BJ109" i="44"/>
  <c r="L93" i="44"/>
  <c r="H103" i="44"/>
  <c r="X105" i="44"/>
  <c r="F109" i="44"/>
  <c r="BN130" i="44"/>
  <c r="BM11" i="46"/>
  <c r="R130" i="44"/>
  <c r="AB91" i="44"/>
  <c r="BL11" i="46"/>
  <c r="BN11" i="46"/>
  <c r="X94" i="44"/>
  <c r="K78" i="44"/>
  <c r="N97" i="44"/>
  <c r="BN63" i="46"/>
  <c r="BC110" i="44"/>
  <c r="T116" i="44"/>
  <c r="L111" i="44"/>
  <c r="R115" i="44"/>
  <c r="K113" i="44"/>
  <c r="Z106" i="44"/>
  <c r="W114" i="44"/>
  <c r="H112" i="44"/>
  <c r="O114" i="44"/>
  <c r="N105" i="44"/>
  <c r="BI107" i="44"/>
  <c r="T111" i="44"/>
  <c r="P112" i="44"/>
  <c r="S113" i="44"/>
  <c r="Z115" i="44"/>
  <c r="AV110" i="44"/>
  <c r="AB111" i="44"/>
  <c r="X112" i="44"/>
  <c r="AA113" i="44"/>
  <c r="AE114" i="44"/>
  <c r="AH115" i="44"/>
  <c r="C93" i="46"/>
  <c r="C93" i="44" s="1"/>
  <c r="AD103" i="44"/>
  <c r="I108" i="44"/>
  <c r="AZ109" i="44"/>
  <c r="AJ111" i="44"/>
  <c r="AF112" i="44"/>
  <c r="AI113" i="44"/>
  <c r="AM114" i="44"/>
  <c r="AP115" i="44"/>
  <c r="I182" i="44"/>
  <c r="BG190" i="44"/>
  <c r="AY158" i="44"/>
  <c r="AH193" i="44"/>
  <c r="H94" i="44"/>
  <c r="AC98" i="44"/>
  <c r="P103" i="44"/>
  <c r="BH104" i="44"/>
  <c r="Q180" i="44"/>
  <c r="AB195" i="44"/>
  <c r="AF207" i="44"/>
  <c r="AU165" i="44"/>
  <c r="S185" i="44"/>
  <c r="D206" i="44"/>
  <c r="P94" i="44"/>
  <c r="AG99" i="44"/>
  <c r="AV163" i="44"/>
  <c r="AT179" i="44"/>
  <c r="AZ197" i="44"/>
  <c r="BO178" i="44"/>
  <c r="BE194" i="44"/>
  <c r="AZ199" i="44"/>
  <c r="AW86" i="44"/>
  <c r="AU96" i="44"/>
  <c r="U102" i="44"/>
  <c r="L104" i="44"/>
  <c r="AS140" i="44"/>
  <c r="T199" i="44"/>
  <c r="AS202" i="44"/>
  <c r="AJ206" i="44"/>
  <c r="BP138" i="44"/>
  <c r="AT123" i="44"/>
  <c r="AE134" i="44"/>
  <c r="O144" i="44"/>
  <c r="BF140" i="44"/>
  <c r="T165" i="44"/>
  <c r="AL168" i="44"/>
  <c r="AE126" i="44"/>
  <c r="AB141" i="44"/>
  <c r="J145" i="44"/>
  <c r="Y162" i="44"/>
  <c r="AB165" i="44"/>
  <c r="BJ168" i="44"/>
  <c r="M170" i="44"/>
  <c r="BL171" i="44"/>
  <c r="BD173" i="44"/>
  <c r="AZ175" i="44"/>
  <c r="L177" i="44"/>
  <c r="AY179" i="44"/>
  <c r="V180" i="44"/>
  <c r="N182" i="44"/>
  <c r="AP183" i="44"/>
  <c r="AB184" i="44"/>
  <c r="AN185" i="44"/>
  <c r="AS133" i="44"/>
  <c r="S135" i="44"/>
  <c r="AE144" i="44"/>
  <c r="R167" i="44"/>
  <c r="E170" i="44"/>
  <c r="AO127" i="44"/>
  <c r="AE136" i="44"/>
  <c r="BP141" i="44"/>
  <c r="BF145" i="44"/>
  <c r="BE174" i="44"/>
  <c r="AF178" i="44"/>
  <c r="AX181" i="44"/>
  <c r="BJ182" i="44"/>
  <c r="BH184" i="44"/>
  <c r="AX186" i="44"/>
  <c r="N187" i="44"/>
  <c r="A189" i="44"/>
  <c r="C167" i="46"/>
  <c r="C167" i="44" s="1"/>
  <c r="AF181" i="44"/>
  <c r="AL176" i="44"/>
  <c r="BB166" i="44"/>
  <c r="AX177" i="44"/>
  <c r="BG133" i="44"/>
  <c r="AJ182" i="44"/>
  <c r="BG170" i="44"/>
  <c r="BN175" i="44"/>
  <c r="BB178" i="44"/>
  <c r="BH168" i="44"/>
  <c r="BC155" i="44"/>
  <c r="A180" i="44"/>
  <c r="BL207" i="44"/>
  <c r="A110" i="44"/>
  <c r="A203" i="44"/>
  <c r="C146" i="46"/>
  <c r="C146" i="44" s="1"/>
  <c r="M89" i="44"/>
  <c r="AF94" i="44"/>
  <c r="AW97" i="44"/>
  <c r="AW101" i="44"/>
  <c r="AR104" i="44"/>
  <c r="AF105" i="44"/>
  <c r="O107" i="44"/>
  <c r="AT109" i="44"/>
  <c r="R110" i="44"/>
  <c r="AB129" i="44"/>
  <c r="BN144" i="44"/>
  <c r="AN148" i="44"/>
  <c r="BP158" i="44"/>
  <c r="M162" i="44"/>
  <c r="BM163" i="44"/>
  <c r="BQ164" i="44"/>
  <c r="BK165" i="44"/>
  <c r="N167" i="44"/>
  <c r="M169" i="44"/>
  <c r="BA169" i="44"/>
  <c r="AN170" i="44"/>
  <c r="AY171" i="44"/>
  <c r="D173" i="44"/>
  <c r="AJ174" i="44"/>
  <c r="BI174" i="44"/>
  <c r="AY176" i="44"/>
  <c r="AM177" i="44"/>
  <c r="AQ178" i="44"/>
  <c r="G179" i="44"/>
  <c r="BB181" i="44"/>
  <c r="U183" i="44"/>
  <c r="AE184" i="44"/>
  <c r="AA185" i="44"/>
  <c r="BC189" i="44"/>
  <c r="Z192" i="44"/>
  <c r="BH197" i="44"/>
  <c r="AB199" i="44"/>
  <c r="BP199" i="44"/>
  <c r="AL200" i="44"/>
  <c r="BE201" i="44"/>
  <c r="U202" i="44"/>
  <c r="AC204" i="44"/>
  <c r="Y205" i="44"/>
  <c r="L206" i="44"/>
  <c r="BO166" i="44"/>
  <c r="BH174" i="44"/>
  <c r="BN192" i="44"/>
  <c r="A141" i="44"/>
  <c r="A184" i="44"/>
  <c r="A194" i="44"/>
  <c r="C160" i="46"/>
  <c r="C160" i="44" s="1"/>
  <c r="I90" i="44"/>
  <c r="BG95" i="44"/>
  <c r="U98" i="44"/>
  <c r="J102" i="44"/>
  <c r="AF103" i="44"/>
  <c r="AZ104" i="44"/>
  <c r="AN105" i="44"/>
  <c r="AB106" i="44"/>
  <c r="AE107" i="44"/>
  <c r="Z110" i="44"/>
  <c r="AP149" i="44"/>
  <c r="AJ152" i="44"/>
  <c r="BO156" i="44"/>
  <c r="U159" i="44"/>
  <c r="E164" i="44"/>
  <c r="Y168" i="44"/>
  <c r="BQ169" i="44"/>
  <c r="S171" i="44"/>
  <c r="K173" i="44"/>
  <c r="BC175" i="44"/>
  <c r="AZ176" i="44"/>
  <c r="AG180" i="44"/>
  <c r="BM180" i="44"/>
  <c r="AC181" i="44"/>
  <c r="BC184" i="44"/>
  <c r="AB185" i="44"/>
  <c r="AY185" i="44"/>
  <c r="AC186" i="44"/>
  <c r="Y187" i="44"/>
  <c r="S188" i="44"/>
  <c r="W191" i="44"/>
  <c r="N193" i="44"/>
  <c r="D195" i="44"/>
  <c r="AR195" i="44"/>
  <c r="AB197" i="44"/>
  <c r="BI197" i="44"/>
  <c r="BE198" i="44"/>
  <c r="AJ199" i="44"/>
  <c r="Y201" i="44"/>
  <c r="BA202" i="44"/>
  <c r="J203" i="44"/>
  <c r="AP203" i="44"/>
  <c r="AR206" i="44"/>
  <c r="AV151" i="44"/>
  <c r="BP164" i="44"/>
  <c r="Q201" i="44"/>
  <c r="BQ202" i="44"/>
  <c r="AW201" i="44"/>
  <c r="X205" i="44"/>
  <c r="BH206" i="44"/>
  <c r="AJ162" i="44"/>
  <c r="T164" i="44"/>
  <c r="AC169" i="44"/>
  <c r="AV170" i="44"/>
  <c r="AA176" i="44"/>
  <c r="AY178" i="44"/>
  <c r="BI181" i="44"/>
  <c r="Q182" i="44"/>
  <c r="BE182" i="44"/>
  <c r="AC183" i="44"/>
  <c r="BI183" i="44"/>
  <c r="BG188" i="44"/>
  <c r="V193" i="44"/>
  <c r="AO194" i="44"/>
  <c r="AZ195" i="44"/>
  <c r="M200" i="44"/>
  <c r="E202" i="44"/>
  <c r="H205" i="44"/>
  <c r="AF205" i="44"/>
  <c r="BD205" i="44"/>
  <c r="BP206" i="44"/>
  <c r="AN207" i="44"/>
  <c r="AD79" i="44"/>
  <c r="X92" i="44"/>
  <c r="O96" i="44"/>
  <c r="AK98" i="44"/>
  <c r="AC102" i="44"/>
  <c r="BL103" i="44"/>
  <c r="BP104" i="44"/>
  <c r="BD105" i="44"/>
  <c r="AR106" i="44"/>
  <c r="AU107" i="44"/>
  <c r="N109" i="44"/>
  <c r="BC157" i="44"/>
  <c r="AA166" i="44"/>
  <c r="AA171" i="44"/>
  <c r="BG171" i="44"/>
  <c r="L174" i="44"/>
  <c r="AZ174" i="44"/>
  <c r="E181" i="44"/>
  <c r="AI185" i="44"/>
  <c r="AA188" i="44"/>
  <c r="BK189" i="44"/>
  <c r="AM191" i="44"/>
  <c r="AH192" i="44"/>
  <c r="L195" i="44"/>
  <c r="AJ197" i="44"/>
  <c r="BA200" i="44"/>
  <c r="AZ206" i="44"/>
  <c r="BL163" i="44"/>
  <c r="AF153" i="44"/>
  <c r="I161" i="44"/>
  <c r="BE168" i="44"/>
  <c r="X170" i="44"/>
  <c r="AM172" i="44"/>
  <c r="AI176" i="44"/>
  <c r="W177" i="44"/>
  <c r="AK183" i="44"/>
  <c r="AY190" i="44"/>
  <c r="D197" i="44"/>
  <c r="AR199" i="44"/>
  <c r="AB206" i="44"/>
  <c r="BO158" i="44"/>
  <c r="BK172" i="44"/>
  <c r="BB193" i="44"/>
  <c r="AK200" i="44"/>
  <c r="BJ150" i="44"/>
  <c r="P163" i="44"/>
  <c r="AE165" i="44"/>
  <c r="BG176" i="44"/>
  <c r="AP192" i="44"/>
  <c r="L199" i="44"/>
  <c r="BI202" i="44"/>
  <c r="BL205" i="44"/>
  <c r="P207" i="44"/>
  <c r="AO82" i="44"/>
  <c r="S158" i="44"/>
  <c r="D162" i="44"/>
  <c r="AF163" i="44"/>
  <c r="AZ164" i="44"/>
  <c r="AY166" i="44"/>
  <c r="I168" i="44"/>
  <c r="AK169" i="44"/>
  <c r="BL170" i="44"/>
  <c r="AB174" i="44"/>
  <c r="AU175" i="44"/>
  <c r="AI178" i="44"/>
  <c r="AS181" i="44"/>
  <c r="W184" i="44"/>
  <c r="BQ186" i="44"/>
  <c r="BC191" i="44"/>
  <c r="Y194" i="44"/>
  <c r="BP195" i="44"/>
  <c r="T197" i="44"/>
  <c r="BI200" i="44"/>
  <c r="M202" i="44"/>
  <c r="P205" i="44"/>
  <c r="AN205" i="44"/>
  <c r="AL137" i="44"/>
  <c r="BL55" i="46"/>
  <c r="BB79" i="44"/>
  <c r="Y90" i="44"/>
  <c r="BL94" i="44"/>
  <c r="Y97" i="44"/>
  <c r="AC83" i="44"/>
  <c r="BO29" i="46"/>
  <c r="A159" i="44"/>
  <c r="AV169" i="44"/>
  <c r="BJ171" i="44"/>
  <c r="Z175" i="44"/>
  <c r="K201" i="44"/>
  <c r="AN202" i="44"/>
  <c r="AZ203" i="44"/>
  <c r="AA205" i="44"/>
  <c r="S207" i="44"/>
  <c r="A138" i="44"/>
  <c r="A179" i="44"/>
  <c r="C191" i="46"/>
  <c r="C191" i="44" s="1"/>
  <c r="R165" i="44"/>
  <c r="BJ173" i="44"/>
  <c r="N176" i="44"/>
  <c r="AH177" i="44"/>
  <c r="AL178" i="44"/>
  <c r="T182" i="44"/>
  <c r="AP191" i="44"/>
  <c r="AG193" i="44"/>
  <c r="AU204" i="44"/>
  <c r="G206" i="44"/>
  <c r="BN205" i="44"/>
  <c r="N171" i="44"/>
  <c r="AX172" i="44"/>
  <c r="T180" i="44"/>
  <c r="AV181" i="44"/>
  <c r="AP184" i="44"/>
  <c r="BB188" i="44"/>
  <c r="AM197" i="44"/>
  <c r="S198" i="44"/>
  <c r="G204" i="44"/>
  <c r="BG205" i="44"/>
  <c r="S163" i="44"/>
  <c r="D168" i="44"/>
  <c r="AL173" i="44"/>
  <c r="W164" i="44"/>
  <c r="AT171" i="44"/>
  <c r="BL183" i="44"/>
  <c r="AM152" i="44"/>
  <c r="BJ156" i="44"/>
  <c r="AI182" i="44"/>
  <c r="BP182" i="44"/>
  <c r="AL190" i="44"/>
  <c r="H202" i="44"/>
  <c r="BP96" i="44"/>
  <c r="S109" i="44"/>
  <c r="AE188" i="44"/>
  <c r="AW167" i="44"/>
  <c r="AC201" i="44"/>
  <c r="BH153" i="44"/>
  <c r="AK161" i="44"/>
  <c r="D207" i="44"/>
  <c r="BJ55" i="46"/>
  <c r="BM55" i="46"/>
  <c r="BK55" i="46"/>
  <c r="BN55" i="46"/>
  <c r="BO55" i="46"/>
  <c r="BN87" i="44"/>
  <c r="AD99" i="44"/>
  <c r="AH100" i="44"/>
  <c r="AR118" i="46"/>
  <c r="AR118" i="44"/>
  <c r="J120" i="46"/>
  <c r="J120" i="44"/>
  <c r="H129" i="46"/>
  <c r="H129" i="44"/>
  <c r="AG132" i="46"/>
  <c r="AG132" i="44"/>
  <c r="AP120" i="44"/>
  <c r="AK128" i="44"/>
  <c r="G134" i="44"/>
  <c r="J140" i="44"/>
  <c r="A122" i="44"/>
  <c r="P129" i="44"/>
  <c r="AO132" i="44"/>
  <c r="O134" i="44"/>
  <c r="BO135" i="44"/>
  <c r="BL137" i="44"/>
  <c r="Z140" i="44"/>
  <c r="H142" i="44"/>
  <c r="BG143" i="44"/>
  <c r="AP145" i="44"/>
  <c r="BP146" i="44"/>
  <c r="BE162" i="44"/>
  <c r="L165" i="44"/>
  <c r="BB168" i="44"/>
  <c r="BF169" i="44"/>
  <c r="BI170" i="44"/>
  <c r="X171" i="44"/>
  <c r="AV171" i="44"/>
  <c r="H173" i="44"/>
  <c r="AJ175" i="44"/>
  <c r="BB182" i="44"/>
  <c r="R183" i="44"/>
  <c r="R186" i="44"/>
  <c r="BP189" i="44"/>
  <c r="A169" i="44"/>
  <c r="C188" i="46"/>
  <c r="C188" i="44" s="1"/>
  <c r="BN111" i="44"/>
  <c r="AS125" i="44"/>
  <c r="BE132" i="44"/>
  <c r="W134" i="44"/>
  <c r="W136" i="44"/>
  <c r="L138" i="44"/>
  <c r="P142" i="44"/>
  <c r="AX145" i="44"/>
  <c r="I162" i="44"/>
  <c r="BN169" i="44"/>
  <c r="AR172" i="44"/>
  <c r="Y174" i="44"/>
  <c r="L175" i="44"/>
  <c r="AN176" i="44"/>
  <c r="X178" i="44"/>
  <c r="AI179" i="44"/>
  <c r="Z181" i="44"/>
  <c r="BP184" i="44"/>
  <c r="AF185" i="44"/>
  <c r="AT187" i="44"/>
  <c r="X188" i="44"/>
  <c r="AR189" i="44"/>
  <c r="AV190" i="44"/>
  <c r="BK192" i="44"/>
  <c r="AI193" i="44"/>
  <c r="N194" i="44"/>
  <c r="AO199" i="44"/>
  <c r="AP200" i="44"/>
  <c r="N201" i="44"/>
  <c r="AH202" i="44"/>
  <c r="E114" i="44"/>
  <c r="L118" i="44"/>
  <c r="J122" i="44"/>
  <c r="Q127" i="44"/>
  <c r="BF130" i="44"/>
  <c r="AC133" i="44"/>
  <c r="K135" i="44"/>
  <c r="H137" i="44"/>
  <c r="BH138" i="44"/>
  <c r="BN140" i="44"/>
  <c r="BD142" i="44"/>
  <c r="W144" i="44"/>
  <c r="L146" i="44"/>
  <c r="AS160" i="44"/>
  <c r="BB121" i="46"/>
  <c r="BB121" i="44"/>
  <c r="A122" i="27"/>
  <c r="A124" i="44"/>
  <c r="Y127" i="46"/>
  <c r="Y127" i="44"/>
  <c r="BA131" i="46"/>
  <c r="BA131" i="44"/>
  <c r="AK133" i="46"/>
  <c r="AK133" i="44"/>
  <c r="O136" i="46"/>
  <c r="O136" i="44"/>
  <c r="AU136" i="46"/>
  <c r="AU136" i="44"/>
  <c r="T138" i="46"/>
  <c r="T138" i="44"/>
  <c r="BK144" i="46"/>
  <c r="BK144" i="44"/>
  <c r="AH145" i="46"/>
  <c r="AH145" i="44"/>
  <c r="T146" i="46"/>
  <c r="T146" i="44"/>
  <c r="AZ146" i="46"/>
  <c r="AZ146" i="44"/>
  <c r="AG162" i="46"/>
  <c r="AG162" i="44"/>
  <c r="D165" i="46"/>
  <c r="D165" i="44"/>
  <c r="BQ170" i="46"/>
  <c r="BQ170" i="44"/>
  <c r="AB172" i="46"/>
  <c r="AB172" i="44"/>
  <c r="AJ172" i="46"/>
  <c r="AJ172" i="44"/>
  <c r="AZ172" i="46"/>
  <c r="AZ172" i="44"/>
  <c r="P173" i="46"/>
  <c r="P173" i="44"/>
  <c r="AV178" i="46"/>
  <c r="AV178" i="44"/>
  <c r="K179" i="46"/>
  <c r="K179" i="44"/>
  <c r="AQ179" i="46"/>
  <c r="AQ179" i="44"/>
  <c r="V182" i="46"/>
  <c r="V182" i="44"/>
  <c r="AL182" i="46"/>
  <c r="AL182" i="44"/>
  <c r="AT182" i="46"/>
  <c r="AT182" i="44"/>
  <c r="C183" i="46"/>
  <c r="C183" i="44" s="1"/>
  <c r="A183" i="44"/>
  <c r="J183" i="46"/>
  <c r="J183" i="44"/>
  <c r="Z183" i="46"/>
  <c r="Z183" i="44"/>
  <c r="AH183" i="46"/>
  <c r="AH183" i="44"/>
  <c r="BF183" i="46"/>
  <c r="BF183" i="44"/>
  <c r="D184" i="46"/>
  <c r="D184" i="44"/>
  <c r="L184" i="46"/>
  <c r="L184" i="44"/>
  <c r="T184" i="46"/>
  <c r="T184" i="44"/>
  <c r="AJ184" i="46"/>
  <c r="AJ184" i="44"/>
  <c r="AR184" i="46"/>
  <c r="AR184" i="44"/>
  <c r="AZ184" i="46"/>
  <c r="AZ184" i="44"/>
  <c r="H185" i="46"/>
  <c r="H185" i="44"/>
  <c r="P185" i="46"/>
  <c r="P185" i="44"/>
  <c r="BD185" i="46"/>
  <c r="BD185" i="44"/>
  <c r="Z186" i="46"/>
  <c r="Z186" i="44"/>
  <c r="AL187" i="46"/>
  <c r="AL187" i="44"/>
  <c r="AF188" i="46"/>
  <c r="AF188" i="44"/>
  <c r="AN188" i="46"/>
  <c r="AN188" i="44"/>
  <c r="BL188" i="46"/>
  <c r="BL188" i="44"/>
  <c r="L189" i="46"/>
  <c r="L189" i="44"/>
  <c r="T189" i="46"/>
  <c r="T189" i="44"/>
  <c r="AZ189" i="46"/>
  <c r="AZ189" i="44"/>
  <c r="H190" i="46"/>
  <c r="H190" i="44"/>
  <c r="AF190" i="46"/>
  <c r="AF190" i="44"/>
  <c r="AN190" i="46"/>
  <c r="AN190" i="44"/>
  <c r="BD190" i="46"/>
  <c r="BD190" i="44"/>
  <c r="BL190" i="46"/>
  <c r="BL190" i="44"/>
  <c r="AB191" i="46"/>
  <c r="AB191" i="44"/>
  <c r="G192" i="46"/>
  <c r="G192" i="44"/>
  <c r="O192" i="46"/>
  <c r="O192" i="44"/>
  <c r="W192" i="46"/>
  <c r="W192" i="44"/>
  <c r="BC192" i="46"/>
  <c r="BC192" i="44"/>
  <c r="BG193" i="46"/>
  <c r="BG193" i="44"/>
  <c r="BO193" i="46"/>
  <c r="BO193" i="44"/>
  <c r="V194" i="46"/>
  <c r="V194" i="44"/>
  <c r="BB194" i="46"/>
  <c r="BB194" i="44"/>
  <c r="AC196" i="46"/>
  <c r="AC196" i="44"/>
  <c r="AS196" i="46"/>
  <c r="AS196" i="44"/>
  <c r="BA196" i="46"/>
  <c r="BA196" i="44"/>
  <c r="BQ196" i="46"/>
  <c r="BQ196" i="44"/>
  <c r="I197" i="46"/>
  <c r="I197" i="44"/>
  <c r="Q197" i="46"/>
  <c r="Q197" i="44"/>
  <c r="BM197" i="46"/>
  <c r="BM197" i="44"/>
  <c r="E198" i="46"/>
  <c r="E198" i="44"/>
  <c r="AK198" i="46"/>
  <c r="AK198" i="44"/>
  <c r="AS198" i="46"/>
  <c r="AS198" i="44"/>
  <c r="BQ198" i="46"/>
  <c r="BQ198" i="44"/>
  <c r="I199" i="46"/>
  <c r="I199" i="44"/>
  <c r="Y199" i="46"/>
  <c r="Y199" i="44"/>
  <c r="AG199" i="46"/>
  <c r="AG199" i="44"/>
  <c r="AW199" i="46"/>
  <c r="AW199" i="44"/>
  <c r="BE199" i="46"/>
  <c r="BE199" i="44"/>
  <c r="R200" i="46"/>
  <c r="R200" i="44"/>
  <c r="AX200" i="46"/>
  <c r="AX200" i="44"/>
  <c r="F201" i="46"/>
  <c r="F201" i="44"/>
  <c r="AD201" i="46"/>
  <c r="AD201" i="44"/>
  <c r="BB201" i="46"/>
  <c r="BB201" i="44"/>
  <c r="BJ201" i="46"/>
  <c r="BJ201" i="44"/>
  <c r="AP202" i="46"/>
  <c r="AP202" i="44"/>
  <c r="V203" i="46"/>
  <c r="V203" i="44"/>
  <c r="AT203" i="46"/>
  <c r="AT203" i="44"/>
  <c r="I204" i="46"/>
  <c r="I204" i="44"/>
  <c r="Q204" i="46"/>
  <c r="Q204" i="44"/>
  <c r="AO204" i="46"/>
  <c r="AO204" i="44"/>
  <c r="AW204" i="46"/>
  <c r="AW204" i="44"/>
  <c r="Y206" i="46"/>
  <c r="Y206" i="44"/>
  <c r="AW206" i="46"/>
  <c r="AW206" i="44"/>
  <c r="E207" i="46"/>
  <c r="E207" i="44"/>
  <c r="AC207" i="46"/>
  <c r="AC207" i="44"/>
  <c r="BQ207" i="46"/>
  <c r="BQ207" i="44"/>
  <c r="AZ116" i="46"/>
  <c r="AZ116" i="44"/>
  <c r="J130" i="46"/>
  <c r="J130" i="44"/>
  <c r="BK134" i="46"/>
  <c r="BK134" i="44"/>
  <c r="AR141" i="46"/>
  <c r="AR141" i="44"/>
  <c r="BL142" i="46"/>
  <c r="BL142" i="44"/>
  <c r="U170" i="46"/>
  <c r="U170" i="44"/>
  <c r="AK170" i="46"/>
  <c r="AK170" i="44"/>
  <c r="AS170" i="46"/>
  <c r="AS170" i="44"/>
  <c r="AN173" i="46"/>
  <c r="AN173" i="44"/>
  <c r="AV173" i="46"/>
  <c r="AV173" i="44"/>
  <c r="I174" i="46"/>
  <c r="I174" i="44"/>
  <c r="Q174" i="46"/>
  <c r="Q174" i="44"/>
  <c r="P176" i="46"/>
  <c r="P176" i="44"/>
  <c r="X176" i="46"/>
  <c r="X176" i="44"/>
  <c r="AR177" i="46"/>
  <c r="AR177" i="44"/>
  <c r="BH177" i="46"/>
  <c r="BH177" i="44"/>
  <c r="F180" i="46"/>
  <c r="F180" i="44"/>
  <c r="BB180" i="46"/>
  <c r="BB180" i="44"/>
  <c r="J181" i="46"/>
  <c r="J181" i="44"/>
  <c r="Y113" i="44"/>
  <c r="AS131" i="44"/>
  <c r="AJ141" i="44"/>
  <c r="BC144" i="44"/>
  <c r="J169" i="44"/>
  <c r="AN171" i="44"/>
  <c r="BL173" i="44"/>
  <c r="AF176" i="44"/>
  <c r="AJ177" i="44"/>
  <c r="BD178" i="44"/>
  <c r="BF181" i="44"/>
  <c r="X185" i="44"/>
  <c r="BF186" i="44"/>
  <c r="AF115" i="46"/>
  <c r="AF115" i="44"/>
  <c r="BI125" i="46"/>
  <c r="BI125" i="44"/>
  <c r="AA135" i="46"/>
  <c r="AA135" i="44"/>
  <c r="AL139" i="46"/>
  <c r="AL139" i="44"/>
  <c r="D141" i="46"/>
  <c r="D141" i="44"/>
  <c r="X142" i="46"/>
  <c r="X142" i="44"/>
  <c r="AY143" i="46"/>
  <c r="AY143" i="44"/>
  <c r="G144" i="46"/>
  <c r="G144" i="44"/>
  <c r="BM162" i="46"/>
  <c r="BM162" i="44"/>
  <c r="AR165" i="46"/>
  <c r="AR165" i="44"/>
  <c r="AZ165" i="46"/>
  <c r="AZ165" i="44"/>
  <c r="AT168" i="46"/>
  <c r="AT168" i="44"/>
  <c r="R169" i="46"/>
  <c r="R169" i="44"/>
  <c r="AX169" i="46"/>
  <c r="AX169" i="44"/>
  <c r="D172" i="46"/>
  <c r="D172" i="44"/>
  <c r="BH172" i="46"/>
  <c r="BH172" i="44"/>
  <c r="AO174" i="46"/>
  <c r="AO174" i="44"/>
  <c r="AV176" i="46"/>
  <c r="AV176" i="44"/>
  <c r="BL176" i="46"/>
  <c r="BL176" i="44"/>
  <c r="BP177" i="46"/>
  <c r="BP177" i="44"/>
  <c r="H178" i="46"/>
  <c r="H178" i="44"/>
  <c r="AD180" i="46"/>
  <c r="AD180" i="44"/>
  <c r="AT180" i="46"/>
  <c r="AT180" i="44"/>
  <c r="AH181" i="46"/>
  <c r="AH181" i="44"/>
  <c r="BN181" i="46"/>
  <c r="BN181" i="44"/>
  <c r="F182" i="46"/>
  <c r="F182" i="44"/>
  <c r="C162" i="46"/>
  <c r="C162" i="44" s="1"/>
  <c r="AD119" i="44"/>
  <c r="M128" i="44"/>
  <c r="BA133" i="44"/>
  <c r="AY135" i="44"/>
  <c r="AD139" i="44"/>
  <c r="S143" i="44"/>
  <c r="AJ146" i="44"/>
  <c r="BA170" i="44"/>
  <c r="P171" i="44"/>
  <c r="AF173" i="44"/>
  <c r="AH186" i="44"/>
  <c r="V187" i="44"/>
  <c r="AV117" i="44"/>
  <c r="AX124" i="44"/>
  <c r="U128" i="44"/>
  <c r="BI131" i="44"/>
  <c r="AF137" i="44"/>
  <c r="AT139" i="44"/>
  <c r="AZ141" i="44"/>
  <c r="AI143" i="44"/>
  <c r="BH146" i="44"/>
  <c r="AT161" i="44"/>
  <c r="AO162" i="44"/>
  <c r="AD168" i="44"/>
  <c r="AC170" i="44"/>
  <c r="T172" i="44"/>
  <c r="BP172" i="44"/>
  <c r="BP175" i="44"/>
  <c r="BD176" i="44"/>
  <c r="BL178" i="44"/>
  <c r="S179" i="44"/>
  <c r="BG179" i="44"/>
  <c r="R181" i="44"/>
  <c r="AP181" i="44"/>
  <c r="BN183" i="44"/>
  <c r="J186" i="44"/>
  <c r="P188" i="44"/>
  <c r="AJ189" i="44"/>
  <c r="D191" i="44"/>
  <c r="AZ191" i="44"/>
  <c r="AA193" i="44"/>
  <c r="AD194" i="44"/>
  <c r="E196" i="44"/>
  <c r="AK196" i="44"/>
  <c r="BI198" i="44"/>
  <c r="BM199" i="44"/>
  <c r="AH200" i="44"/>
  <c r="AX202" i="44"/>
  <c r="BJ203" i="44"/>
  <c r="R140" i="46"/>
  <c r="R140" i="44"/>
  <c r="BF124" i="44"/>
  <c r="Y132" i="44"/>
  <c r="BG135" i="44"/>
  <c r="AL147" i="44"/>
  <c r="BN51" i="46"/>
  <c r="BM51" i="46"/>
  <c r="AU171" i="44"/>
  <c r="S189" i="44"/>
  <c r="R193" i="44"/>
  <c r="X206" i="44"/>
  <c r="AU156" i="44"/>
  <c r="AM158" i="44"/>
  <c r="AI165" i="44"/>
  <c r="AG167" i="44"/>
  <c r="AS182" i="44"/>
  <c r="H199" i="44"/>
  <c r="AB207" i="44"/>
  <c r="AK180" i="44"/>
  <c r="AF197" i="44"/>
  <c r="BL199" i="44"/>
  <c r="AQ148" i="44"/>
  <c r="O185" i="44"/>
  <c r="AE185" i="44"/>
  <c r="BF193" i="44"/>
  <c r="Q200" i="44"/>
  <c r="BA201" i="44"/>
  <c r="BA203" i="44"/>
  <c r="A193" i="44"/>
  <c r="BL154" i="44"/>
  <c r="J150" i="44"/>
  <c r="AY157" i="44"/>
  <c r="BC166" i="44"/>
  <c r="P197" i="44"/>
  <c r="M201" i="44"/>
  <c r="BD206" i="44"/>
  <c r="BG191" i="44"/>
  <c r="AJ198" i="44"/>
  <c r="BK185" i="44"/>
  <c r="D196" i="44"/>
  <c r="U203" i="44"/>
  <c r="AN204" i="44"/>
  <c r="BP207" i="44"/>
  <c r="O188" i="44"/>
  <c r="D160" i="44"/>
  <c r="AQ138" i="44"/>
  <c r="F144" i="44"/>
  <c r="BN150" i="44"/>
  <c r="H164" i="44"/>
  <c r="BA168" i="44"/>
  <c r="AU188" i="44"/>
  <c r="L198" i="44"/>
  <c r="P204" i="44"/>
  <c r="AR207" i="44"/>
  <c r="BO51" i="46"/>
  <c r="Y26" i="46"/>
  <c r="A87" i="44"/>
  <c r="AC92" i="44"/>
  <c r="J87" i="44"/>
  <c r="AX87" i="44"/>
  <c r="AS92" i="44"/>
  <c r="BM64" i="46"/>
  <c r="A104" i="44"/>
  <c r="AC107" i="44"/>
  <c r="AO108" i="44"/>
  <c r="AR128" i="46"/>
  <c r="AR128" i="44"/>
  <c r="Y130" i="46"/>
  <c r="Y130" i="44"/>
  <c r="AR131" i="46"/>
  <c r="AR131" i="44"/>
  <c r="AG122" i="44"/>
  <c r="AK139" i="44"/>
  <c r="AW145" i="44"/>
  <c r="AG120" i="44"/>
  <c r="BJ134" i="44"/>
  <c r="AW140" i="44"/>
  <c r="BJ144" i="44"/>
  <c r="S148" i="44"/>
  <c r="BH151" i="44"/>
  <c r="BP153" i="44"/>
  <c r="M161" i="44"/>
  <c r="AV162" i="44"/>
  <c r="AC182" i="44"/>
  <c r="AW186" i="44"/>
  <c r="AC187" i="44"/>
  <c r="AJ128" i="46"/>
  <c r="AJ128" i="44"/>
  <c r="V134" i="46"/>
  <c r="V134" i="44"/>
  <c r="A133" i="27"/>
  <c r="C135" i="46"/>
  <c r="C135" i="44" s="1"/>
  <c r="A135" i="44"/>
  <c r="AB125" i="44"/>
  <c r="BB134" i="44"/>
  <c r="AO122" i="44"/>
  <c r="BF135" i="44"/>
  <c r="BL152" i="44"/>
  <c r="G156" i="44"/>
  <c r="BE159" i="44"/>
  <c r="AE178" i="44"/>
  <c r="AU178" i="44"/>
  <c r="L114" i="44"/>
  <c r="AK123" i="44"/>
  <c r="BM130" i="44"/>
  <c r="AS139" i="44"/>
  <c r="BE140" i="44"/>
  <c r="P152" i="44"/>
  <c r="D153" i="44"/>
  <c r="AN154" i="44"/>
  <c r="BG157" i="44"/>
  <c r="BK158" i="44"/>
  <c r="BM159" i="44"/>
  <c r="AC161" i="44"/>
  <c r="AO167" i="44"/>
  <c r="AQ184" i="44"/>
  <c r="AU185" i="44"/>
  <c r="E187" i="44"/>
  <c r="AI191" i="44"/>
  <c r="BO191" i="44"/>
  <c r="AP193" i="44"/>
  <c r="BN193" i="44"/>
  <c r="H195" i="44"/>
  <c r="AU117" i="46"/>
  <c r="AU117" i="44"/>
  <c r="D133" i="46"/>
  <c r="D133" i="44"/>
  <c r="E139" i="46"/>
  <c r="E139" i="44"/>
  <c r="F149" i="46"/>
  <c r="F149" i="44"/>
  <c r="AI155" i="46"/>
  <c r="AI155" i="44"/>
  <c r="K157" i="46"/>
  <c r="K157" i="44"/>
  <c r="L160" i="46"/>
  <c r="L160" i="44"/>
  <c r="T160" i="46"/>
  <c r="T160" i="44"/>
  <c r="AB160" i="46"/>
  <c r="AB160" i="44"/>
  <c r="AJ160" i="46"/>
  <c r="AJ160" i="44"/>
  <c r="BH160" i="46"/>
  <c r="BH160" i="44"/>
  <c r="P164" i="46"/>
  <c r="P164" i="44"/>
  <c r="AV164" i="46"/>
  <c r="AV164" i="44"/>
  <c r="AY165" i="46"/>
  <c r="AY165" i="44"/>
  <c r="BE167" i="46"/>
  <c r="BE167" i="44"/>
  <c r="BM167" i="46"/>
  <c r="BM167" i="44"/>
  <c r="BI168" i="46"/>
  <c r="BI168" i="44"/>
  <c r="O171" i="46"/>
  <c r="O171" i="44"/>
  <c r="BO177" i="46"/>
  <c r="BO177" i="44"/>
  <c r="AC180" i="46"/>
  <c r="AC180" i="44"/>
  <c r="I181" i="46"/>
  <c r="I181" i="44"/>
  <c r="Y181" i="46"/>
  <c r="Y181" i="44"/>
  <c r="AG181" i="46"/>
  <c r="AG181" i="44"/>
  <c r="AO181" i="46"/>
  <c r="AO181" i="44"/>
  <c r="AW181" i="46"/>
  <c r="AW181" i="44"/>
  <c r="BE181" i="46"/>
  <c r="BE181" i="44"/>
  <c r="E182" i="46"/>
  <c r="E182" i="44"/>
  <c r="M182" i="46"/>
  <c r="M182" i="44"/>
  <c r="U182" i="46"/>
  <c r="U182" i="44"/>
  <c r="AK182" i="46"/>
  <c r="AK182" i="44"/>
  <c r="BA182" i="46"/>
  <c r="BA182" i="44"/>
  <c r="BI182" i="46"/>
  <c r="BI182" i="44"/>
  <c r="BQ182" i="46"/>
  <c r="BQ182" i="44"/>
  <c r="G185" i="46"/>
  <c r="G185" i="44"/>
  <c r="W185" i="46"/>
  <c r="W185" i="44"/>
  <c r="AM185" i="46"/>
  <c r="AM185" i="44"/>
  <c r="BC185" i="46"/>
  <c r="BC185" i="44"/>
  <c r="I186" i="46"/>
  <c r="I186" i="44"/>
  <c r="Q186" i="46"/>
  <c r="Q186" i="44"/>
  <c r="Y186" i="46"/>
  <c r="Y186" i="44"/>
  <c r="AG186" i="46"/>
  <c r="AG186" i="44"/>
  <c r="AO186" i="46"/>
  <c r="AO186" i="44"/>
  <c r="BE186" i="46"/>
  <c r="BE186" i="44"/>
  <c r="BM186" i="46"/>
  <c r="BM186" i="44"/>
  <c r="M187" i="46"/>
  <c r="M187" i="44"/>
  <c r="AK187" i="46"/>
  <c r="AK187" i="44"/>
  <c r="BI187" i="46"/>
  <c r="BI187" i="44"/>
  <c r="BQ187" i="46"/>
  <c r="BQ187" i="44"/>
  <c r="G188" i="46"/>
  <c r="G188" i="44"/>
  <c r="W188" i="46"/>
  <c r="W188" i="44"/>
  <c r="AM188" i="46"/>
  <c r="AM188" i="44"/>
  <c r="BC188" i="46"/>
  <c r="BC188" i="44"/>
  <c r="K189" i="46"/>
  <c r="K189" i="44"/>
  <c r="AA189" i="46"/>
  <c r="AA189" i="44"/>
  <c r="AQ189" i="46"/>
  <c r="AQ189" i="44"/>
  <c r="AY189" i="46"/>
  <c r="AY189" i="44"/>
  <c r="BO189" i="46"/>
  <c r="BO189" i="44"/>
  <c r="K191" i="46"/>
  <c r="K191" i="44"/>
  <c r="S191" i="46"/>
  <c r="S191" i="44"/>
  <c r="AQ191" i="46"/>
  <c r="AQ191" i="44"/>
  <c r="N192" i="46"/>
  <c r="N192" i="44"/>
  <c r="V192" i="46"/>
  <c r="V192" i="44"/>
  <c r="AL192" i="46"/>
  <c r="AL192" i="44"/>
  <c r="AT192" i="46"/>
  <c r="AT192" i="44"/>
  <c r="BB192" i="46"/>
  <c r="BB192" i="44"/>
  <c r="BJ192" i="46"/>
  <c r="BJ192" i="44"/>
  <c r="Z193" i="46"/>
  <c r="Z193" i="44"/>
  <c r="E194" i="46"/>
  <c r="E194" i="44"/>
  <c r="M194" i="46"/>
  <c r="M194" i="44"/>
  <c r="AC194" i="46"/>
  <c r="AC194" i="44"/>
  <c r="AK194" i="46"/>
  <c r="AK194" i="44"/>
  <c r="BA194" i="46"/>
  <c r="BA194" i="44"/>
  <c r="BQ194" i="46"/>
  <c r="BQ194" i="44"/>
  <c r="AF195" i="46"/>
  <c r="AF195" i="44"/>
  <c r="AN195" i="46"/>
  <c r="AN195" i="44"/>
  <c r="AV195" i="46"/>
  <c r="AV195" i="44"/>
  <c r="BD195" i="46"/>
  <c r="BD195" i="44"/>
  <c r="L196" i="46"/>
  <c r="L196" i="44"/>
  <c r="T196" i="46"/>
  <c r="T196" i="44"/>
  <c r="AJ196" i="46"/>
  <c r="AJ196" i="44"/>
  <c r="AZ196" i="46"/>
  <c r="AZ196" i="44"/>
  <c r="BH196" i="46"/>
  <c r="BH196" i="44"/>
  <c r="BP196" i="46"/>
  <c r="BP196" i="44"/>
  <c r="H197" i="46"/>
  <c r="H197" i="44"/>
  <c r="X197" i="46"/>
  <c r="X197" i="44"/>
  <c r="AN197" i="46"/>
  <c r="AN197" i="44"/>
  <c r="AV197" i="46"/>
  <c r="AV197" i="44"/>
  <c r="BL197" i="46"/>
  <c r="BL197" i="44"/>
  <c r="D198" i="46"/>
  <c r="D198" i="44"/>
  <c r="T198" i="46"/>
  <c r="T198" i="44"/>
  <c r="AB198" i="46"/>
  <c r="AB198" i="44"/>
  <c r="AR198" i="46"/>
  <c r="AR198" i="44"/>
  <c r="AZ198" i="46"/>
  <c r="AZ198" i="44"/>
  <c r="BH198" i="46"/>
  <c r="BH198" i="44"/>
  <c r="BP198" i="46"/>
  <c r="BP198" i="44"/>
  <c r="P199" i="46"/>
  <c r="P199" i="44"/>
  <c r="X199" i="46"/>
  <c r="X199" i="44"/>
  <c r="AF199" i="46"/>
  <c r="AF199" i="44"/>
  <c r="AN199" i="46"/>
  <c r="AN199" i="44"/>
  <c r="AV199" i="46"/>
  <c r="AV199" i="44"/>
  <c r="BD199" i="46"/>
  <c r="BD199" i="44"/>
  <c r="I200" i="46"/>
  <c r="I200" i="44"/>
  <c r="Y200" i="46"/>
  <c r="Y200" i="44"/>
  <c r="AG200" i="46"/>
  <c r="AG200" i="44"/>
  <c r="AO200" i="46"/>
  <c r="AO200" i="44"/>
  <c r="AW200" i="46"/>
  <c r="AW200" i="44"/>
  <c r="E201" i="46"/>
  <c r="E201" i="44"/>
  <c r="U201" i="46"/>
  <c r="U201" i="44"/>
  <c r="AK201" i="46"/>
  <c r="AK201" i="44"/>
  <c r="AS201" i="46"/>
  <c r="AS201" i="44"/>
  <c r="BI201" i="46"/>
  <c r="BI201" i="44"/>
  <c r="BQ201" i="46"/>
  <c r="BQ201" i="44"/>
  <c r="I202" i="46"/>
  <c r="I202" i="44"/>
  <c r="Q202" i="46"/>
  <c r="Q202" i="44"/>
  <c r="Y202" i="46"/>
  <c r="Y202" i="44"/>
  <c r="AG202" i="46"/>
  <c r="AG202" i="44"/>
  <c r="AO202" i="46"/>
  <c r="AO202" i="44"/>
  <c r="AW202" i="46"/>
  <c r="AW202" i="44"/>
  <c r="BE202" i="46"/>
  <c r="BE202" i="44"/>
  <c r="BM202" i="46"/>
  <c r="BM202" i="44"/>
  <c r="E203" i="46"/>
  <c r="E203" i="44"/>
  <c r="M203" i="46"/>
  <c r="M203" i="44"/>
  <c r="AC203" i="46"/>
  <c r="AC203" i="44"/>
  <c r="AK203" i="46"/>
  <c r="AK203" i="44"/>
  <c r="AS203" i="46"/>
  <c r="AS203" i="44"/>
  <c r="BI203" i="46"/>
  <c r="BI203" i="44"/>
  <c r="BQ203" i="46"/>
  <c r="BQ203" i="44"/>
  <c r="H204" i="46"/>
  <c r="H204" i="44"/>
  <c r="X204" i="46"/>
  <c r="X204" i="44"/>
  <c r="AF204" i="46"/>
  <c r="AF204" i="44"/>
  <c r="AV204" i="46"/>
  <c r="AV204" i="44"/>
  <c r="BD204" i="46"/>
  <c r="BD204" i="44"/>
  <c r="BL204" i="46"/>
  <c r="BL204" i="44"/>
  <c r="D205" i="46"/>
  <c r="D205" i="44"/>
  <c r="L205" i="46"/>
  <c r="L205" i="44"/>
  <c r="T205" i="46"/>
  <c r="T205" i="44"/>
  <c r="AB205" i="46"/>
  <c r="AB205" i="44"/>
  <c r="AJ205" i="46"/>
  <c r="AJ205" i="44"/>
  <c r="AR205" i="46"/>
  <c r="AR205" i="44"/>
  <c r="AZ205" i="46"/>
  <c r="AZ205" i="44"/>
  <c r="BH205" i="46"/>
  <c r="BH205" i="44"/>
  <c r="BP205" i="46"/>
  <c r="BP205" i="44"/>
  <c r="H206" i="46"/>
  <c r="H206" i="44"/>
  <c r="P206" i="46"/>
  <c r="P206" i="44"/>
  <c r="AF206" i="46"/>
  <c r="AF206" i="44"/>
  <c r="AN206" i="46"/>
  <c r="AN206" i="44"/>
  <c r="AV206" i="46"/>
  <c r="AV206" i="44"/>
  <c r="BL206" i="46"/>
  <c r="BL206" i="44"/>
  <c r="L207" i="46"/>
  <c r="L207" i="44"/>
  <c r="T207" i="46"/>
  <c r="T207" i="44"/>
  <c r="AJ207" i="46"/>
  <c r="AJ207" i="44"/>
  <c r="AZ207" i="46"/>
  <c r="AZ207" i="44"/>
  <c r="BH207" i="46"/>
  <c r="BH207" i="44"/>
  <c r="S138" i="46"/>
  <c r="S138" i="44"/>
  <c r="Q140" i="46"/>
  <c r="Q140" i="44"/>
  <c r="AI146" i="46"/>
  <c r="AI146" i="44"/>
  <c r="O147" i="46"/>
  <c r="O147" i="44"/>
  <c r="AL149" i="46"/>
  <c r="AL149" i="44"/>
  <c r="AH150" i="46"/>
  <c r="AH150" i="44"/>
  <c r="T153" i="46"/>
  <c r="T153" i="44"/>
  <c r="AQ155" i="46"/>
  <c r="AQ155" i="44"/>
  <c r="BG155" i="46"/>
  <c r="BG155" i="44"/>
  <c r="AE156" i="46"/>
  <c r="AE156" i="44"/>
  <c r="BO157" i="46"/>
  <c r="BO157" i="44"/>
  <c r="G158" i="46"/>
  <c r="G158" i="44"/>
  <c r="Y159" i="46"/>
  <c r="Y159" i="44"/>
  <c r="AG159" i="46"/>
  <c r="AG159" i="44"/>
  <c r="AO159" i="46"/>
  <c r="AO159" i="44"/>
  <c r="BA161" i="46"/>
  <c r="BA161" i="44"/>
  <c r="BI161" i="46"/>
  <c r="BI161" i="44"/>
  <c r="AR163" i="46"/>
  <c r="AR163" i="44"/>
  <c r="BL164" i="46"/>
  <c r="BL164" i="44"/>
  <c r="K165" i="46"/>
  <c r="K165" i="44"/>
  <c r="AU166" i="46"/>
  <c r="AU166" i="44"/>
  <c r="Q167" i="46"/>
  <c r="Q167" i="44"/>
  <c r="Y167" i="46"/>
  <c r="Y167" i="44"/>
  <c r="G171" i="46"/>
  <c r="G171" i="44"/>
  <c r="AM171" i="46"/>
  <c r="AM171" i="44"/>
  <c r="BC171" i="46"/>
  <c r="BC171" i="44"/>
  <c r="G176" i="46"/>
  <c r="G176" i="44"/>
  <c r="AQ177" i="46"/>
  <c r="AQ177" i="44"/>
  <c r="W178" i="46"/>
  <c r="W178" i="44"/>
  <c r="K155" i="44"/>
  <c r="O158" i="44"/>
  <c r="BL162" i="44"/>
  <c r="AW124" i="46"/>
  <c r="AW124" i="44"/>
  <c r="BL132" i="46"/>
  <c r="BL132" i="44"/>
  <c r="F136" i="46"/>
  <c r="F136" i="44"/>
  <c r="N136" i="46"/>
  <c r="N136" i="44"/>
  <c r="AA138" i="46"/>
  <c r="AA138" i="44"/>
  <c r="I140" i="46"/>
  <c r="I140" i="44"/>
  <c r="AP143" i="46"/>
  <c r="AP143" i="44"/>
  <c r="AD144" i="46"/>
  <c r="AD144" i="44"/>
  <c r="I145" i="46"/>
  <c r="I145" i="44"/>
  <c r="K146" i="46"/>
  <c r="K146" i="44"/>
  <c r="N149" i="46"/>
  <c r="N149" i="44"/>
  <c r="AN152" i="46"/>
  <c r="AN152" i="44"/>
  <c r="H154" i="46"/>
  <c r="H154" i="44"/>
  <c r="AF154" i="46"/>
  <c r="AF154" i="44"/>
  <c r="AA157" i="46"/>
  <c r="AA157" i="44"/>
  <c r="BP160" i="46"/>
  <c r="BP160" i="44"/>
  <c r="T163" i="46"/>
  <c r="T163" i="44"/>
  <c r="AF164" i="46"/>
  <c r="AF164" i="44"/>
  <c r="S165" i="46"/>
  <c r="S165" i="44"/>
  <c r="AM166" i="46"/>
  <c r="AM166" i="44"/>
  <c r="BK166" i="46"/>
  <c r="BK166" i="44"/>
  <c r="S184" i="46"/>
  <c r="S184" i="44"/>
  <c r="BQ139" i="44"/>
  <c r="BG148" i="44"/>
  <c r="AZ163" i="44"/>
  <c r="L131" i="44"/>
  <c r="AH143" i="44"/>
  <c r="BO148" i="44"/>
  <c r="T151" i="44"/>
  <c r="AJ153" i="44"/>
  <c r="AA155" i="44"/>
  <c r="BK156" i="44"/>
  <c r="I159" i="44"/>
  <c r="AR160" i="44"/>
  <c r="AF162" i="44"/>
  <c r="AN164" i="44"/>
  <c r="W166" i="44"/>
  <c r="I167" i="44"/>
  <c r="BQ168" i="44"/>
  <c r="AY177" i="44"/>
  <c r="AA184" i="44"/>
  <c r="AS187" i="44"/>
  <c r="AI189" i="44"/>
  <c r="P195" i="44"/>
  <c r="AR196" i="44"/>
  <c r="BC142" i="46"/>
  <c r="BC142" i="44"/>
  <c r="J143" i="46"/>
  <c r="J143" i="44"/>
  <c r="BK147" i="46"/>
  <c r="BK147" i="44"/>
  <c r="AR151" i="46"/>
  <c r="AR151" i="44"/>
  <c r="AZ151" i="46"/>
  <c r="AZ151" i="44"/>
  <c r="H152" i="46"/>
  <c r="H152" i="44"/>
  <c r="L153" i="46"/>
  <c r="L153" i="44"/>
  <c r="P154" i="46"/>
  <c r="P154" i="44"/>
  <c r="AV154" i="46"/>
  <c r="AV154" i="44"/>
  <c r="O156" i="46"/>
  <c r="O156" i="44"/>
  <c r="BC156" i="46"/>
  <c r="BC156" i="44"/>
  <c r="S157" i="46"/>
  <c r="S157" i="44"/>
  <c r="AQ157" i="46"/>
  <c r="AQ157" i="44"/>
  <c r="U161" i="46"/>
  <c r="U161" i="44"/>
  <c r="P162" i="46"/>
  <c r="P162" i="44"/>
  <c r="AB163" i="46"/>
  <c r="AB163" i="44"/>
  <c r="W171" i="46"/>
  <c r="W171" i="44"/>
  <c r="D131" i="44"/>
  <c r="AF152" i="44"/>
  <c r="AQ165" i="44"/>
  <c r="AJ131" i="44"/>
  <c r="AH135" i="44"/>
  <c r="AD136" i="44"/>
  <c r="AM137" i="44"/>
  <c r="S141" i="44"/>
  <c r="W142" i="44"/>
  <c r="AO145" i="44"/>
  <c r="W147" i="44"/>
  <c r="AB151" i="44"/>
  <c r="W158" i="44"/>
  <c r="BQ161" i="44"/>
  <c r="D163" i="44"/>
  <c r="U187" i="44"/>
  <c r="BG189" i="44"/>
  <c r="BI194" i="44"/>
  <c r="G137" i="46"/>
  <c r="G137" i="44"/>
  <c r="AA141" i="46"/>
  <c r="AA141" i="44"/>
  <c r="AY141" i="46"/>
  <c r="AY141" i="44"/>
  <c r="BG141" i="46"/>
  <c r="BG141" i="44"/>
  <c r="K148" i="46"/>
  <c r="K148" i="44"/>
  <c r="BB149" i="46"/>
  <c r="BB149" i="44"/>
  <c r="AX150" i="46"/>
  <c r="AX150" i="44"/>
  <c r="W156" i="46"/>
  <c r="W156" i="44"/>
  <c r="AU158" i="46"/>
  <c r="AU158" i="44"/>
  <c r="BC158" i="46"/>
  <c r="BC158" i="44"/>
  <c r="BD162" i="46"/>
  <c r="BD162" i="44"/>
  <c r="BP163" i="46"/>
  <c r="BP163" i="44"/>
  <c r="X164" i="46"/>
  <c r="X164" i="44"/>
  <c r="BG165" i="46"/>
  <c r="BG165" i="44"/>
  <c r="G166" i="46"/>
  <c r="G166" i="44"/>
  <c r="O166" i="46"/>
  <c r="O166" i="44"/>
  <c r="AE171" i="46"/>
  <c r="AE171" i="44"/>
  <c r="BK171" i="46"/>
  <c r="BK171" i="44"/>
  <c r="W176" i="46"/>
  <c r="W176" i="44"/>
  <c r="AS161" i="44"/>
  <c r="BM181" i="44"/>
  <c r="C150" i="46"/>
  <c r="C150" i="44" s="1"/>
  <c r="BL127" i="44"/>
  <c r="Q130" i="44"/>
  <c r="BK137" i="44"/>
  <c r="AY146" i="44"/>
  <c r="BD152" i="44"/>
  <c r="AR153" i="44"/>
  <c r="AE158" i="44"/>
  <c r="AW159" i="44"/>
  <c r="AZ160" i="44"/>
  <c r="L163" i="44"/>
  <c r="BD164" i="44"/>
  <c r="AE166" i="44"/>
  <c r="Q181" i="44"/>
  <c r="BA187" i="44"/>
  <c r="BK188" i="44"/>
  <c r="AB196" i="44"/>
  <c r="BD197" i="44"/>
  <c r="BK15" i="46"/>
  <c r="BL15" i="46"/>
  <c r="O132" i="44"/>
  <c r="R144" i="44"/>
  <c r="N150" i="44"/>
  <c r="AU146" i="44"/>
  <c r="AM157" i="44"/>
  <c r="AB162" i="44"/>
  <c r="A98" i="44"/>
  <c r="F90" i="44"/>
  <c r="AX100" i="44"/>
  <c r="BD108" i="44"/>
  <c r="BK110" i="44"/>
  <c r="AZ96" i="44"/>
  <c r="BF100" i="44"/>
  <c r="BN98" i="44"/>
  <c r="AG104" i="44"/>
  <c r="AT112" i="44"/>
  <c r="R111" i="44"/>
  <c r="AS114" i="44"/>
  <c r="AO113" i="44"/>
  <c r="R120" i="44"/>
  <c r="BN124" i="44"/>
  <c r="BQ114" i="44"/>
  <c r="AT119" i="44"/>
  <c r="AM134" i="44"/>
  <c r="BB139" i="44"/>
  <c r="BD117" i="44"/>
  <c r="A113" i="44"/>
  <c r="C140" i="46"/>
  <c r="C140" i="44" s="1"/>
  <c r="AQ107" i="44"/>
  <c r="AJ116" i="44"/>
  <c r="R124" i="44"/>
  <c r="AU126" i="44"/>
  <c r="AF129" i="44"/>
  <c r="M131" i="44"/>
  <c r="BM132" i="44"/>
  <c r="BC136" i="44"/>
  <c r="AH140" i="44"/>
  <c r="I113" i="44"/>
  <c r="AC114" i="44"/>
  <c r="BP118" i="44"/>
  <c r="N121" i="44"/>
  <c r="F123" i="44"/>
  <c r="Z124" i="44"/>
  <c r="U125" i="44"/>
  <c r="BC126" i="44"/>
  <c r="AS128" i="44"/>
  <c r="AN129" i="44"/>
  <c r="AH130" i="44"/>
  <c r="U131" i="44"/>
  <c r="BI133" i="44"/>
  <c r="AU134" i="44"/>
  <c r="AI135" i="44"/>
  <c r="G136" i="44"/>
  <c r="BK136" i="44"/>
  <c r="AV137" i="44"/>
  <c r="AB138" i="44"/>
  <c r="N139" i="44"/>
  <c r="BJ139" i="44"/>
  <c r="AP140" i="44"/>
  <c r="AN142" i="44"/>
  <c r="AA143" i="44"/>
  <c r="BO143" i="44"/>
  <c r="AM144" i="44"/>
  <c r="R145" i="44"/>
  <c r="BN145" i="44"/>
  <c r="AR146" i="44"/>
  <c r="BB161" i="44"/>
  <c r="AJ165" i="44"/>
  <c r="BH165" i="44"/>
  <c r="AV115" i="44"/>
  <c r="BJ123" i="44"/>
  <c r="A140" i="44"/>
  <c r="X117" i="44"/>
  <c r="AB118" i="44"/>
  <c r="AX122" i="44"/>
  <c r="M125" i="44"/>
  <c r="AW127" i="44"/>
  <c r="Z130" i="44"/>
  <c r="BQ131" i="44"/>
  <c r="F139" i="44"/>
  <c r="L141" i="44"/>
  <c r="AX111" i="44"/>
  <c r="AD112" i="44"/>
  <c r="BE113" i="44"/>
  <c r="D116" i="44"/>
  <c r="AR116" i="44"/>
  <c r="D118" i="44"/>
  <c r="AJ118" i="44"/>
  <c r="V121" i="44"/>
  <c r="N123" i="44"/>
  <c r="BK126" i="44"/>
  <c r="BM127" i="44"/>
  <c r="BA128" i="44"/>
  <c r="AV129" i="44"/>
  <c r="AC131" i="44"/>
  <c r="Q132" i="44"/>
  <c r="E133" i="44"/>
  <c r="BQ133" i="44"/>
  <c r="AQ135" i="44"/>
  <c r="BD137" i="44"/>
  <c r="AJ138" i="44"/>
  <c r="V139" i="44"/>
  <c r="T141" i="44"/>
  <c r="BH141" i="44"/>
  <c r="AV142" i="44"/>
  <c r="AU144" i="44"/>
  <c r="Z145" i="44"/>
  <c r="D146" i="44"/>
  <c r="Q162" i="44"/>
  <c r="AW162" i="44"/>
  <c r="BF120" i="44"/>
  <c r="C113" i="46"/>
  <c r="C113" i="44" s="1"/>
  <c r="J111" i="44"/>
  <c r="L116" i="44"/>
  <c r="N119" i="44"/>
  <c r="AH120" i="44"/>
  <c r="AT121" i="44"/>
  <c r="AD123" i="44"/>
  <c r="AC125" i="44"/>
  <c r="I127" i="44"/>
  <c r="E128" i="44"/>
  <c r="BI128" i="44"/>
  <c r="BL129" i="44"/>
  <c r="C120" i="46"/>
  <c r="C120" i="44" s="1"/>
  <c r="H117" i="44"/>
  <c r="T118" i="44"/>
  <c r="AZ118" i="44"/>
  <c r="BB123" i="44"/>
  <c r="G126" i="44"/>
  <c r="AG127" i="44"/>
  <c r="X129" i="44"/>
  <c r="AW111" i="44"/>
  <c r="S118" i="44"/>
  <c r="Q111" i="44"/>
  <c r="AO120" i="44"/>
  <c r="T131" i="44"/>
  <c r="AY118" i="44"/>
  <c r="AC123" i="44"/>
  <c r="T125" i="44"/>
  <c r="AV132" i="44"/>
  <c r="BP133" i="44"/>
  <c r="Z135" i="44"/>
  <c r="AY138" i="44"/>
  <c r="BI139" i="44"/>
  <c r="Z143" i="44"/>
  <c r="Y145" i="44"/>
  <c r="A137" i="44"/>
  <c r="BQ46" i="44"/>
  <c r="AX102" i="44"/>
  <c r="BI121" i="44"/>
  <c r="AL126" i="44"/>
  <c r="AF127" i="44"/>
  <c r="BP128" i="44"/>
  <c r="AB131" i="44"/>
  <c r="BP131" i="44"/>
  <c r="AJ133" i="44"/>
  <c r="AT136" i="44"/>
  <c r="AE137" i="44"/>
  <c r="O142" i="44"/>
  <c r="V144" i="44"/>
  <c r="AQ146" i="44"/>
  <c r="BC147" i="44"/>
  <c r="AY148" i="44"/>
  <c r="AT149" i="44"/>
  <c r="AP150" i="44"/>
  <c r="AQ118" i="44"/>
  <c r="AX89" i="44"/>
  <c r="I93" i="44"/>
  <c r="O115" i="44"/>
  <c r="BQ123" i="44"/>
  <c r="P127" i="44"/>
  <c r="BH133" i="44"/>
  <c r="AD134" i="44"/>
  <c r="M139" i="44"/>
  <c r="AI141" i="44"/>
  <c r="AM142" i="44"/>
  <c r="AX143" i="44"/>
  <c r="N144" i="44"/>
  <c r="AT144" i="44"/>
  <c r="AE147" i="44"/>
  <c r="AA148" i="44"/>
  <c r="AD149" i="44"/>
  <c r="R150" i="44"/>
  <c r="L151" i="44"/>
  <c r="BP151" i="44"/>
  <c r="AV152" i="44"/>
  <c r="AB153" i="44"/>
  <c r="BC117" i="44"/>
  <c r="N126" i="44"/>
  <c r="AB133" i="44"/>
  <c r="W117" i="44"/>
  <c r="D128" i="44"/>
  <c r="BH131" i="44"/>
  <c r="AA118" i="44"/>
  <c r="AL134" i="44"/>
  <c r="U139" i="44"/>
  <c r="AG140" i="44"/>
  <c r="AQ141" i="44"/>
  <c r="AU142" i="44"/>
  <c r="BF143" i="44"/>
  <c r="BB144" i="44"/>
  <c r="BM145" i="44"/>
  <c r="AM147" i="44"/>
  <c r="BJ11" i="46"/>
  <c r="R177" i="44"/>
  <c r="BQ192" i="44"/>
  <c r="AB194" i="44"/>
  <c r="BK197" i="44"/>
  <c r="BG198" i="44"/>
  <c r="P200" i="44"/>
  <c r="BM59" i="46"/>
  <c r="AD178" i="44"/>
  <c r="AT137" i="44"/>
  <c r="AE164" i="44"/>
  <c r="Z172" i="44"/>
  <c r="F176" i="44"/>
  <c r="AT178" i="44"/>
  <c r="Z191" i="44"/>
  <c r="AR168" i="44"/>
  <c r="AE174" i="44"/>
  <c r="AL188" i="44"/>
  <c r="BJ190" i="44"/>
  <c r="E192" i="44"/>
  <c r="AR194" i="44"/>
  <c r="BK199" i="44"/>
  <c r="BB147" i="44"/>
  <c r="AT158" i="44"/>
  <c r="AL166" i="44"/>
  <c r="F171" i="44"/>
  <c r="N178" i="44"/>
  <c r="AW179" i="44"/>
  <c r="H183" i="44"/>
  <c r="AE204" i="44"/>
  <c r="S205" i="44"/>
  <c r="AL156" i="44"/>
  <c r="AZ168" i="44"/>
  <c r="AF169" i="44"/>
  <c r="V171" i="44"/>
  <c r="H181" i="44"/>
  <c r="AN181" i="44"/>
  <c r="Z184" i="44"/>
  <c r="BA192" i="44"/>
  <c r="P202" i="44"/>
  <c r="AB203" i="44"/>
  <c r="O204" i="44"/>
  <c r="AU206" i="44"/>
  <c r="BQ136" i="44"/>
  <c r="AP146" i="44"/>
  <c r="AR201" i="44"/>
  <c r="C186" i="46"/>
  <c r="C186" i="44" s="1"/>
  <c r="G162" i="44"/>
  <c r="AV183" i="44"/>
  <c r="T187" i="44"/>
  <c r="AT190" i="44"/>
  <c r="AX191" i="44"/>
  <c r="AQ198" i="44"/>
  <c r="BP201" i="44"/>
  <c r="BF155" i="44"/>
  <c r="T168" i="44"/>
  <c r="AT173" i="44"/>
  <c r="BL181" i="44"/>
  <c r="BH182" i="44"/>
  <c r="AF183" i="44"/>
  <c r="W195" i="44"/>
  <c r="AA196" i="44"/>
  <c r="AE206" i="44"/>
  <c r="BE82" i="44"/>
  <c r="U89" i="44"/>
  <c r="AY95" i="44"/>
  <c r="I99" i="44"/>
  <c r="I101" i="44"/>
  <c r="BI102" i="44"/>
  <c r="BB137" i="44"/>
  <c r="H169" i="44"/>
  <c r="BL169" i="44"/>
  <c r="AD190" i="44"/>
  <c r="J191" i="44"/>
  <c r="M192" i="44"/>
  <c r="T194" i="44"/>
  <c r="BC197" i="44"/>
  <c r="AV202" i="44"/>
  <c r="AI205" i="44"/>
  <c r="K207" i="44"/>
  <c r="BO207" i="44"/>
  <c r="AG135" i="44"/>
  <c r="Z146" i="44"/>
  <c r="AM174" i="44"/>
  <c r="BF175" i="44"/>
  <c r="BN177" i="44"/>
  <c r="V178" i="44"/>
  <c r="AG179" i="44"/>
  <c r="AJ180" i="44"/>
  <c r="BD181" i="44"/>
  <c r="BD183" i="44"/>
  <c r="J184" i="44"/>
  <c r="BF184" i="44"/>
  <c r="N188" i="44"/>
  <c r="BF191" i="44"/>
  <c r="AK192" i="44"/>
  <c r="D194" i="44"/>
  <c r="G195" i="44"/>
  <c r="BC195" i="44"/>
  <c r="AI198" i="44"/>
  <c r="BL200" i="44"/>
  <c r="L203" i="44"/>
  <c r="BP203" i="44"/>
  <c r="BO205" i="44"/>
  <c r="BK206" i="44"/>
  <c r="AY207" i="44"/>
  <c r="A100" i="44"/>
  <c r="C83" i="46"/>
  <c r="C83" i="44" s="1"/>
  <c r="Z70" i="44"/>
  <c r="BJ84" i="44"/>
  <c r="F88" i="44"/>
  <c r="AG91" i="44"/>
  <c r="V101" i="44"/>
  <c r="AS105" i="44"/>
  <c r="BG109" i="44"/>
  <c r="AE110" i="44"/>
  <c r="BQ141" i="44"/>
  <c r="AY145" i="44"/>
  <c r="BF154" i="44"/>
  <c r="AY167" i="44"/>
  <c r="BA175" i="44"/>
  <c r="BE190" i="44"/>
  <c r="BP193" i="44"/>
  <c r="Z85" i="44"/>
  <c r="M94" i="44"/>
  <c r="BB99" i="44"/>
  <c r="AW91" i="44"/>
  <c r="AX85" i="44"/>
  <c r="E92" i="44"/>
  <c r="M105" i="44"/>
  <c r="AA109" i="44"/>
  <c r="F151" i="44"/>
  <c r="AM187" i="44"/>
  <c r="AB193" i="44"/>
  <c r="AU77" i="44"/>
  <c r="BI112" i="44"/>
  <c r="BH114" i="44"/>
  <c r="AY116" i="44"/>
  <c r="AE117" i="44"/>
  <c r="BQ119" i="44"/>
  <c r="E123" i="44"/>
  <c r="AZ125" i="44"/>
  <c r="L128" i="44"/>
  <c r="AW130" i="44"/>
  <c r="AF132" i="44"/>
  <c r="AZ133" i="44"/>
  <c r="N134" i="44"/>
  <c r="AL136" i="44"/>
  <c r="W137" i="44"/>
  <c r="AU137" i="44"/>
  <c r="BO138" i="44"/>
  <c r="AC139" i="44"/>
  <c r="G142" i="44"/>
  <c r="Q145" i="44"/>
  <c r="S146" i="44"/>
  <c r="G147" i="44"/>
  <c r="AU147" i="44"/>
  <c r="AI148" i="44"/>
  <c r="V149" i="44"/>
  <c r="D151" i="44"/>
  <c r="AZ153" i="44"/>
  <c r="AU115" i="44"/>
  <c r="F126" i="44"/>
  <c r="H127" i="44"/>
  <c r="AV127" i="44"/>
  <c r="BE130" i="44"/>
  <c r="T133" i="44"/>
  <c r="BN59" i="46"/>
  <c r="AB116" i="44"/>
  <c r="P115" i="44"/>
  <c r="BH116" i="44"/>
  <c r="V119" i="44"/>
  <c r="BJ119" i="44"/>
  <c r="BK19" i="46"/>
  <c r="AP111" i="44"/>
  <c r="BA114" i="44"/>
  <c r="BD115" i="44"/>
  <c r="AN117" i="44"/>
  <c r="BN120" i="44"/>
  <c r="AH122" i="44"/>
  <c r="O126" i="44"/>
  <c r="BE127" i="44"/>
  <c r="AC128" i="44"/>
  <c r="BQ128" i="44"/>
  <c r="BD129" i="44"/>
  <c r="AP130" i="44"/>
  <c r="E131" i="44"/>
  <c r="AK131" i="44"/>
  <c r="I132" i="44"/>
  <c r="AW132" i="44"/>
  <c r="U133" i="44"/>
  <c r="BC134" i="44"/>
  <c r="AM136" i="44"/>
  <c r="P137" i="44"/>
  <c r="AN137" i="44"/>
  <c r="D138" i="44"/>
  <c r="AR138" i="44"/>
  <c r="AX140" i="44"/>
  <c r="BL19" i="46"/>
  <c r="BM19" i="46"/>
  <c r="BK11" i="46"/>
  <c r="BO59" i="46"/>
  <c r="AM127" i="44"/>
  <c r="C138" i="46"/>
  <c r="C138" i="44" s="1"/>
  <c r="S99" i="44"/>
  <c r="AT117" i="44"/>
  <c r="AB119" i="44"/>
  <c r="AA153" i="44"/>
  <c r="J116" i="44"/>
  <c r="AF124" i="44"/>
  <c r="X130" i="44"/>
  <c r="AJ139" i="44"/>
  <c r="AL142" i="44"/>
  <c r="AA131" i="44"/>
  <c r="V137" i="44"/>
  <c r="L139" i="44"/>
  <c r="R155" i="44"/>
  <c r="AH157" i="44"/>
  <c r="G164" i="44"/>
  <c r="Q107" i="44"/>
  <c r="AQ125" i="44"/>
  <c r="BE135" i="44"/>
  <c r="BI136" i="44"/>
  <c r="Z141" i="44"/>
  <c r="Y143" i="44"/>
  <c r="R146" i="44"/>
  <c r="BH161" i="44"/>
  <c r="O164" i="44"/>
  <c r="BC102" i="44"/>
  <c r="Z116" i="44"/>
  <c r="BA134" i="44"/>
  <c r="AT147" i="44"/>
  <c r="BM111" i="44"/>
  <c r="BK115" i="44"/>
  <c r="BG118" i="44"/>
  <c r="Y120" i="44"/>
  <c r="I122" i="44"/>
  <c r="BI123" i="44"/>
  <c r="AO124" i="44"/>
  <c r="D125" i="44"/>
  <c r="AR125" i="44"/>
  <c r="AJ114" i="44"/>
  <c r="I111" i="44"/>
  <c r="AF113" i="44"/>
  <c r="E119" i="44"/>
  <c r="I120" i="44"/>
  <c r="Q124" i="44"/>
  <c r="BE124" i="44"/>
  <c r="BH125" i="44"/>
  <c r="AT126" i="44"/>
  <c r="X127" i="44"/>
  <c r="BD127" i="44"/>
  <c r="T128" i="44"/>
  <c r="T114" i="44"/>
  <c r="AZ114" i="44"/>
  <c r="S116" i="44"/>
  <c r="AQ116" i="44"/>
  <c r="BE122" i="44"/>
  <c r="BA123" i="44"/>
  <c r="BM124" i="44"/>
  <c r="AJ125" i="44"/>
  <c r="A197" i="44"/>
  <c r="AV134" i="44"/>
  <c r="S159" i="44"/>
  <c r="AH162" i="44"/>
  <c r="AW178" i="44"/>
  <c r="AA202" i="44"/>
  <c r="AH206" i="44"/>
  <c r="BO111" i="46"/>
  <c r="J164" i="44"/>
  <c r="AO176" i="44"/>
  <c r="AC184" i="44"/>
  <c r="BM188" i="44"/>
  <c r="AX197" i="44"/>
  <c r="AM201" i="44"/>
  <c r="Z204" i="44"/>
  <c r="BJ163" i="44"/>
  <c r="Q173" i="44"/>
  <c r="BC201" i="44"/>
  <c r="AH174" i="44"/>
  <c r="S181" i="44"/>
  <c r="Y190" i="44"/>
  <c r="A152" i="44"/>
  <c r="AW147" i="44"/>
  <c r="F153" i="44"/>
  <c r="AO173" i="44"/>
  <c r="BI191" i="44"/>
  <c r="J195" i="44"/>
  <c r="BG200" i="44"/>
  <c r="AE203" i="44"/>
  <c r="C154" i="46"/>
  <c r="C154" i="44" s="1"/>
  <c r="G56" i="44"/>
  <c r="AS81" i="44"/>
  <c r="BI85" i="44"/>
  <c r="Q88" i="44"/>
  <c r="AO90" i="44"/>
  <c r="BB131" i="44"/>
  <c r="BL151" i="44"/>
  <c r="Z154" i="44"/>
  <c r="Q158" i="44"/>
  <c r="F160" i="44"/>
  <c r="AD163" i="44"/>
  <c r="BM171" i="44"/>
  <c r="I178" i="44"/>
  <c r="Y178" i="44"/>
  <c r="G182" i="44"/>
  <c r="BQ189" i="44"/>
  <c r="AW190" i="44"/>
  <c r="AL196" i="44"/>
  <c r="BB196" i="44"/>
  <c r="AP199" i="44"/>
  <c r="BF199" i="44"/>
  <c r="AQ200" i="44"/>
  <c r="AU203" i="44"/>
  <c r="A161" i="44"/>
  <c r="BB163" i="44"/>
  <c r="AX174" i="44"/>
  <c r="Y176" i="44"/>
  <c r="AZ179" i="44"/>
  <c r="A206" i="44"/>
  <c r="L143" i="44"/>
  <c r="AV149" i="44"/>
  <c r="R154" i="44"/>
  <c r="W161" i="44"/>
  <c r="BM166" i="44"/>
  <c r="M172" i="44"/>
  <c r="G201" i="44"/>
  <c r="O203" i="44"/>
  <c r="O58" i="44"/>
  <c r="BQ81" i="44"/>
  <c r="BQ85" i="44"/>
  <c r="AO88" i="44"/>
  <c r="L91" i="44"/>
  <c r="AB132" i="44"/>
  <c r="Q142" i="44"/>
  <c r="Y147" i="44"/>
  <c r="BH150" i="44"/>
  <c r="V151" i="44"/>
  <c r="AP152" i="44"/>
  <c r="AT153" i="44"/>
  <c r="BI155" i="44"/>
  <c r="M157" i="44"/>
  <c r="BA157" i="44"/>
  <c r="AP162" i="44"/>
  <c r="AP164" i="44"/>
  <c r="AO166" i="44"/>
  <c r="BM176" i="44"/>
  <c r="U177" i="44"/>
  <c r="BG186" i="44"/>
  <c r="AU187" i="44"/>
  <c r="I188" i="44"/>
  <c r="BE188" i="44"/>
  <c r="AN192" i="44"/>
  <c r="BD192" i="44"/>
  <c r="T193" i="44"/>
  <c r="AJ193" i="44"/>
  <c r="AA200" i="44"/>
  <c r="BG202" i="44"/>
  <c r="AX204" i="44"/>
  <c r="AA145" i="44"/>
  <c r="E155" i="44"/>
  <c r="S167" i="44"/>
  <c r="AH197" i="44"/>
  <c r="AL198" i="44"/>
  <c r="J204" i="44"/>
  <c r="R206" i="44"/>
  <c r="F196" i="44"/>
  <c r="BP135" i="44"/>
  <c r="P144" i="44"/>
  <c r="BE147" i="44"/>
  <c r="AC155" i="44"/>
  <c r="BJ160" i="44"/>
  <c r="Z162" i="44"/>
  <c r="K167" i="44"/>
  <c r="Y171" i="44"/>
  <c r="AO171" i="44"/>
  <c r="Z174" i="44"/>
  <c r="BF174" i="44"/>
  <c r="E175" i="44"/>
  <c r="K181" i="44"/>
  <c r="E189" i="44"/>
  <c r="E191" i="44"/>
  <c r="BQ191" i="44"/>
  <c r="BN195" i="44"/>
  <c r="Z197" i="44"/>
  <c r="AD198" i="44"/>
  <c r="AE201" i="44"/>
  <c r="AI202" i="44"/>
  <c r="G203" i="44"/>
  <c r="R204" i="44"/>
  <c r="BE173" i="44"/>
  <c r="Y156" i="44"/>
  <c r="AW158" i="44"/>
  <c r="AK172" i="44"/>
  <c r="R174" i="44"/>
  <c r="AS175" i="44"/>
  <c r="BA189" i="44"/>
  <c r="V196" i="44"/>
  <c r="A126" i="44"/>
  <c r="AL133" i="44"/>
  <c r="AS148" i="44"/>
  <c r="AF149" i="44"/>
  <c r="AW156" i="44"/>
  <c r="N163" i="44"/>
  <c r="AT163" i="44"/>
  <c r="F170" i="44"/>
  <c r="E172" i="44"/>
  <c r="U172" i="44"/>
  <c r="AG173" i="44"/>
  <c r="AW173" i="44"/>
  <c r="J174" i="44"/>
  <c r="AP174" i="44"/>
  <c r="BP179" i="44"/>
  <c r="AA181" i="44"/>
  <c r="BA191" i="44"/>
  <c r="R195" i="44"/>
  <c r="N196" i="44"/>
  <c r="AP197" i="44"/>
  <c r="BF197" i="44"/>
  <c r="AU201" i="44"/>
  <c r="BK201" i="44"/>
  <c r="K202" i="44"/>
  <c r="W203" i="44"/>
  <c r="V205" i="44"/>
  <c r="BE24" i="46"/>
  <c r="BN29" i="46"/>
  <c r="F105" i="44"/>
  <c r="J106" i="44"/>
  <c r="AJ109" i="44"/>
  <c r="BC73" i="44"/>
  <c r="AX106" i="44"/>
  <c r="L109" i="44"/>
  <c r="BF111" i="44"/>
  <c r="C104" i="46"/>
  <c r="C104" i="44" s="1"/>
  <c r="C106" i="46"/>
  <c r="C106" i="44" s="1"/>
  <c r="BB103" i="44"/>
  <c r="Y108" i="44"/>
  <c r="Z111" i="44"/>
  <c r="Q113" i="44"/>
  <c r="AP93" i="44"/>
  <c r="V103" i="44"/>
  <c r="BJ103" i="44"/>
  <c r="AP104" i="44"/>
  <c r="R106" i="44"/>
  <c r="U107" i="44"/>
  <c r="BA107" i="44"/>
  <c r="AG108" i="44"/>
  <c r="AR109" i="44"/>
  <c r="BP109" i="44"/>
  <c r="AN110" i="44"/>
  <c r="V112" i="44"/>
  <c r="BB112" i="44"/>
  <c r="AW113" i="44"/>
  <c r="M114" i="44"/>
  <c r="AK114" i="44"/>
  <c r="BI114" i="44"/>
  <c r="X115" i="44"/>
  <c r="BP116" i="44"/>
  <c r="AF117" i="44"/>
  <c r="BH118" i="44"/>
  <c r="BB119" i="44"/>
  <c r="F121" i="44"/>
  <c r="BJ121" i="44"/>
  <c r="AP122" i="44"/>
  <c r="V123" i="44"/>
  <c r="AH124" i="44"/>
  <c r="BA125" i="44"/>
  <c r="W126" i="44"/>
  <c r="C122" i="46"/>
  <c r="C122" i="44" s="1"/>
  <c r="V105" i="44"/>
  <c r="AK107" i="44"/>
  <c r="U114" i="44"/>
  <c r="H115" i="44"/>
  <c r="AD121" i="44"/>
  <c r="AM126" i="44"/>
  <c r="A106" i="44"/>
  <c r="BF104" i="44"/>
  <c r="BJ105" i="44"/>
  <c r="E107" i="44"/>
  <c r="BJ112" i="44"/>
  <c r="BM113" i="44"/>
  <c r="BL115" i="44"/>
  <c r="P117" i="44"/>
  <c r="BL117" i="44"/>
  <c r="AX120" i="44"/>
  <c r="R122" i="44"/>
  <c r="BF122" i="44"/>
  <c r="J124" i="44"/>
  <c r="AP124" i="44"/>
  <c r="AK125" i="44"/>
  <c r="BQ125" i="44"/>
  <c r="A120" i="44"/>
  <c r="C124" i="46"/>
  <c r="C124" i="44" s="1"/>
  <c r="AJ63" i="44"/>
  <c r="F103" i="44"/>
  <c r="AL103" i="44"/>
  <c r="Z104" i="44"/>
  <c r="BQ107" i="44"/>
  <c r="BM108" i="44"/>
  <c r="X110" i="44"/>
  <c r="BD110" i="44"/>
  <c r="F112" i="44"/>
  <c r="AL112" i="44"/>
  <c r="AG113" i="44"/>
  <c r="AN115" i="44"/>
  <c r="F119" i="44"/>
  <c r="AL119" i="44"/>
  <c r="Z120" i="44"/>
  <c r="AL121" i="44"/>
  <c r="Z122" i="44"/>
  <c r="BN122" i="44"/>
  <c r="AL123" i="44"/>
  <c r="E125" i="44"/>
  <c r="AT103" i="44"/>
  <c r="M107" i="44"/>
  <c r="AE69" i="44"/>
  <c r="AD105" i="44"/>
  <c r="AP106" i="44"/>
  <c r="N103" i="44"/>
  <c r="AS107" i="44"/>
  <c r="Q108" i="44"/>
  <c r="N112" i="44"/>
  <c r="T51" i="44"/>
  <c r="BG48" i="44"/>
  <c r="AS72" i="44"/>
  <c r="AS83" i="44"/>
  <c r="AR51" i="44"/>
  <c r="M81" i="44"/>
  <c r="BC112" i="44"/>
  <c r="BC123" i="44"/>
  <c r="A80" i="44"/>
  <c r="AX80" i="44"/>
  <c r="BJ54" i="44"/>
  <c r="G77" i="44"/>
  <c r="AC81" i="44"/>
  <c r="BM84" i="44"/>
  <c r="G60" i="44"/>
  <c r="AR66" i="46"/>
  <c r="AR66" i="44"/>
  <c r="AT75" i="46"/>
  <c r="AT75" i="44"/>
  <c r="BP66" i="46"/>
  <c r="BP66" i="44"/>
  <c r="P73" i="46"/>
  <c r="P73" i="44"/>
  <c r="L89" i="46"/>
  <c r="L89" i="44"/>
  <c r="AJ70" i="46"/>
  <c r="AJ70" i="44"/>
  <c r="AX76" i="46"/>
  <c r="AX76" i="44"/>
  <c r="BP72" i="46"/>
  <c r="BP72" i="44"/>
  <c r="AF73" i="46"/>
  <c r="AF73" i="44"/>
  <c r="BN76" i="44"/>
  <c r="AV69" i="44"/>
  <c r="V114" i="44"/>
  <c r="AO115" i="46"/>
  <c r="AO115" i="44"/>
  <c r="BQ116" i="46"/>
  <c r="BQ116" i="44"/>
  <c r="V125" i="46"/>
  <c r="V125" i="44"/>
  <c r="BB125" i="46"/>
  <c r="BB125" i="44"/>
  <c r="P126" i="46"/>
  <c r="P126" i="44"/>
  <c r="AN126" i="46"/>
  <c r="AN126" i="44"/>
  <c r="Z127" i="46"/>
  <c r="Z127" i="44"/>
  <c r="BF127" i="46"/>
  <c r="BF127" i="44"/>
  <c r="N128" i="46"/>
  <c r="N128" i="44"/>
  <c r="A127" i="27"/>
  <c r="A129" i="44"/>
  <c r="C129" i="46"/>
  <c r="C129" i="44" s="1"/>
  <c r="Y129" i="46"/>
  <c r="Y129" i="44"/>
  <c r="BM129" i="46"/>
  <c r="BM129" i="44"/>
  <c r="K130" i="46"/>
  <c r="K130" i="44"/>
  <c r="AQ130" i="46"/>
  <c r="AQ130" i="44"/>
  <c r="AL131" i="46"/>
  <c r="AL131" i="44"/>
  <c r="BJ131" i="46"/>
  <c r="BJ131" i="44"/>
  <c r="AP132" i="46"/>
  <c r="AP132" i="44"/>
  <c r="AX132" i="46"/>
  <c r="AX132" i="44"/>
  <c r="BN132" i="46"/>
  <c r="BN132" i="44"/>
  <c r="F133" i="46"/>
  <c r="F133" i="44"/>
  <c r="V133" i="46"/>
  <c r="V133" i="44"/>
  <c r="BJ133" i="46"/>
  <c r="BJ133" i="44"/>
  <c r="A132" i="27"/>
  <c r="C134" i="46"/>
  <c r="C134" i="44" s="1"/>
  <c r="A134" i="44"/>
  <c r="X134" i="46"/>
  <c r="X134" i="44"/>
  <c r="L72" i="46"/>
  <c r="L72" i="44"/>
  <c r="AY91" i="46"/>
  <c r="AY91" i="44"/>
  <c r="BF108" i="46"/>
  <c r="BF108" i="44"/>
  <c r="AP113" i="46"/>
  <c r="AP113" i="44"/>
  <c r="S122" i="46"/>
  <c r="S122" i="44"/>
  <c r="AE123" i="46"/>
  <c r="AE123" i="44"/>
  <c r="X67" i="46"/>
  <c r="X67" i="44"/>
  <c r="BB107" i="46"/>
  <c r="BB107" i="44"/>
  <c r="E109" i="46"/>
  <c r="E109" i="44"/>
  <c r="AW137" i="44"/>
  <c r="BQ138" i="44"/>
  <c r="BQ148" i="44"/>
  <c r="BD134" i="44"/>
  <c r="BG140" i="44"/>
  <c r="U141" i="44"/>
  <c r="BD144" i="44"/>
  <c r="AS138" i="44"/>
  <c r="AU139" i="44"/>
  <c r="H144" i="44"/>
  <c r="AQ145" i="44"/>
  <c r="AO147" i="44"/>
  <c r="AN149" i="44"/>
  <c r="J152" i="44"/>
  <c r="AG156" i="44"/>
  <c r="O161" i="44"/>
  <c r="F163" i="44"/>
  <c r="AQ167" i="44"/>
  <c r="K169" i="44"/>
  <c r="AL170" i="44"/>
  <c r="AW171" i="44"/>
  <c r="S183" i="44"/>
  <c r="M138" i="44"/>
  <c r="W139" i="44"/>
  <c r="AI140" i="44"/>
  <c r="AK148" i="44"/>
  <c r="AR150" i="44"/>
  <c r="AG137" i="44"/>
  <c r="AZ143" i="44"/>
  <c r="S145" i="44"/>
  <c r="Q147" i="44"/>
  <c r="BM147" i="44"/>
  <c r="L150" i="44"/>
  <c r="AT151" i="44"/>
  <c r="AL153" i="44"/>
  <c r="BQ157" i="44"/>
  <c r="AQ159" i="44"/>
  <c r="AT160" i="44"/>
  <c r="BQ165" i="44"/>
  <c r="BB170" i="44"/>
  <c r="BQ172" i="44"/>
  <c r="U175" i="44"/>
  <c r="AB179" i="44"/>
  <c r="U184" i="44"/>
  <c r="X136" i="44"/>
  <c r="Q137" i="44"/>
  <c r="AQ140" i="44"/>
  <c r="BO140" i="44"/>
  <c r="AF144" i="44"/>
  <c r="H149" i="44"/>
  <c r="AZ150" i="44"/>
  <c r="N151" i="44"/>
  <c r="N153" i="44"/>
  <c r="BN154" i="44"/>
  <c r="AK155" i="44"/>
  <c r="BQ155" i="44"/>
  <c r="AX162" i="44"/>
  <c r="AL163" i="44"/>
  <c r="R164" i="44"/>
  <c r="AH164" i="44"/>
  <c r="AK165" i="44"/>
  <c r="BA165" i="44"/>
  <c r="BE166" i="44"/>
  <c r="AI169" i="44"/>
  <c r="V170" i="44"/>
  <c r="AC172" i="44"/>
  <c r="BA172" i="44"/>
  <c r="Y173" i="44"/>
  <c r="BI177" i="44"/>
  <c r="AO178" i="44"/>
  <c r="AQ181" i="44"/>
  <c r="AM182" i="44"/>
  <c r="BC182" i="44"/>
  <c r="AI183" i="44"/>
  <c r="AK184" i="44"/>
  <c r="AI186" i="44"/>
  <c r="BC187" i="44"/>
  <c r="Y188" i="44"/>
  <c r="AK191" i="44"/>
  <c r="BL192" i="44"/>
  <c r="V198" i="44"/>
  <c r="W201" i="44"/>
  <c r="BL134" i="44"/>
  <c r="BD136" i="44"/>
  <c r="BC139" i="44"/>
  <c r="AO142" i="44"/>
  <c r="AJ143" i="44"/>
  <c r="T135" i="46"/>
  <c r="T135" i="44"/>
  <c r="G139" i="46"/>
  <c r="G139" i="44"/>
  <c r="AS141" i="46"/>
  <c r="AS141" i="44"/>
  <c r="AB143" i="46"/>
  <c r="AB143" i="44"/>
  <c r="BL144" i="46"/>
  <c r="BL144" i="44"/>
  <c r="R152" i="46"/>
  <c r="R152" i="44"/>
  <c r="AH152" i="46"/>
  <c r="AH152" i="44"/>
  <c r="V153" i="46"/>
  <c r="V153" i="44"/>
  <c r="BJ153" i="46"/>
  <c r="BJ153" i="44"/>
  <c r="AH154" i="46"/>
  <c r="AH154" i="44"/>
  <c r="E157" i="46"/>
  <c r="E157" i="44"/>
  <c r="AK157" i="46"/>
  <c r="AK157" i="44"/>
  <c r="I158" i="46"/>
  <c r="I158" i="44"/>
  <c r="Y158" i="46"/>
  <c r="Y158" i="44"/>
  <c r="V160" i="46"/>
  <c r="V160" i="44"/>
  <c r="R162" i="46"/>
  <c r="R162" i="44"/>
  <c r="BF162" i="46"/>
  <c r="BF162" i="44"/>
  <c r="V163" i="46"/>
  <c r="V163" i="44"/>
  <c r="U165" i="46"/>
  <c r="U165" i="44"/>
  <c r="I166" i="46"/>
  <c r="I166" i="44"/>
  <c r="Y166" i="46"/>
  <c r="Y166" i="44"/>
  <c r="AG166" i="46"/>
  <c r="AG166" i="44"/>
  <c r="Q171" i="46"/>
  <c r="Q171" i="44"/>
  <c r="AW176" i="46"/>
  <c r="AW176" i="44"/>
  <c r="BA177" i="46"/>
  <c r="BA177" i="44"/>
  <c r="L179" i="46"/>
  <c r="L179" i="44"/>
  <c r="T179" i="46"/>
  <c r="T179" i="44"/>
  <c r="AY181" i="46"/>
  <c r="AY181" i="44"/>
  <c r="W182" i="46"/>
  <c r="W182" i="44"/>
  <c r="AE182" i="46"/>
  <c r="AE182" i="44"/>
  <c r="BK182" i="46"/>
  <c r="BK182" i="44"/>
  <c r="AY183" i="46"/>
  <c r="AY183" i="44"/>
  <c r="BG183" i="46"/>
  <c r="BG183" i="44"/>
  <c r="BO183" i="46"/>
  <c r="BO183" i="44"/>
  <c r="BA184" i="46"/>
  <c r="BA184" i="44"/>
  <c r="BI184" i="46"/>
  <c r="BI184" i="44"/>
  <c r="S186" i="46"/>
  <c r="S186" i="44"/>
  <c r="G187" i="46"/>
  <c r="G187" i="44"/>
  <c r="O187" i="46"/>
  <c r="O187" i="44"/>
  <c r="W187" i="46"/>
  <c r="W187" i="44"/>
  <c r="AE187" i="46"/>
  <c r="AE187" i="44"/>
  <c r="BK187" i="46"/>
  <c r="BK187" i="44"/>
  <c r="AG188" i="46"/>
  <c r="AG188" i="44"/>
  <c r="AO188" i="46"/>
  <c r="AO188" i="44"/>
  <c r="M189" i="46"/>
  <c r="M189" i="44"/>
  <c r="U189" i="46"/>
  <c r="U189" i="44"/>
  <c r="AC189" i="46"/>
  <c r="AC189" i="44"/>
  <c r="AK189" i="46"/>
  <c r="AK189" i="44"/>
  <c r="AS189" i="46"/>
  <c r="AS189" i="44"/>
  <c r="I190" i="46"/>
  <c r="I190" i="44"/>
  <c r="Q190" i="46"/>
  <c r="Q190" i="44"/>
  <c r="M191" i="46"/>
  <c r="M191" i="44"/>
  <c r="U191" i="46"/>
  <c r="U191" i="44"/>
  <c r="AC191" i="46"/>
  <c r="AC191" i="44"/>
  <c r="AS191" i="46"/>
  <c r="AS191" i="44"/>
  <c r="P192" i="46"/>
  <c r="P192" i="44"/>
  <c r="X192" i="46"/>
  <c r="X192" i="44"/>
  <c r="D193" i="46"/>
  <c r="D193" i="44"/>
  <c r="AR193" i="46"/>
  <c r="AR193" i="44"/>
  <c r="BH193" i="46"/>
  <c r="BH193" i="44"/>
  <c r="AH195" i="46"/>
  <c r="AH195" i="44"/>
  <c r="AP195" i="46"/>
  <c r="AP195" i="44"/>
  <c r="AX195" i="46"/>
  <c r="AX195" i="44"/>
  <c r="BF195" i="46"/>
  <c r="BF195" i="44"/>
  <c r="AD196" i="46"/>
  <c r="AD196" i="44"/>
  <c r="AT196" i="46"/>
  <c r="AT196" i="44"/>
  <c r="J197" i="46"/>
  <c r="J197" i="44"/>
  <c r="R197" i="46"/>
  <c r="R197" i="44"/>
  <c r="BN197" i="46"/>
  <c r="BN197" i="44"/>
  <c r="F198" i="46"/>
  <c r="F198" i="44"/>
  <c r="AT198" i="46"/>
  <c r="AT198" i="44"/>
  <c r="BB198" i="46"/>
  <c r="BB198" i="44"/>
  <c r="BJ198" i="46"/>
  <c r="BJ198" i="44"/>
  <c r="J199" i="46"/>
  <c r="J199" i="44"/>
  <c r="R199" i="46"/>
  <c r="R199" i="44"/>
  <c r="Z199" i="46"/>
  <c r="Z199" i="44"/>
  <c r="BN199" i="46"/>
  <c r="BN199" i="44"/>
  <c r="K200" i="46"/>
  <c r="K200" i="44"/>
  <c r="AI200" i="46"/>
  <c r="AI200" i="44"/>
  <c r="O201" i="46"/>
  <c r="O201" i="44"/>
  <c r="S202" i="46"/>
  <c r="S202" i="44"/>
  <c r="AQ202" i="46"/>
  <c r="AQ202" i="44"/>
  <c r="BO202" i="46"/>
  <c r="BO202" i="44"/>
  <c r="BC203" i="46"/>
  <c r="BC203" i="44"/>
  <c r="BK203" i="46"/>
  <c r="BK203" i="44"/>
  <c r="AH204" i="46"/>
  <c r="AH204" i="44"/>
  <c r="BN204" i="46"/>
  <c r="BN204" i="44"/>
  <c r="AK138" i="46"/>
  <c r="AK138" i="44"/>
  <c r="K140" i="46"/>
  <c r="K140" i="44"/>
  <c r="X144" i="46"/>
  <c r="X144" i="44"/>
  <c r="AN144" i="46"/>
  <c r="AN144" i="44"/>
  <c r="U148" i="46"/>
  <c r="U148" i="44"/>
  <c r="AL151" i="46"/>
  <c r="AL151" i="44"/>
  <c r="BB151" i="46"/>
  <c r="BB151" i="44"/>
  <c r="J154" i="46"/>
  <c r="J154" i="44"/>
  <c r="AX154" i="46"/>
  <c r="AX154" i="44"/>
  <c r="AO158" i="46"/>
  <c r="AO158" i="44"/>
  <c r="BO159" i="46"/>
  <c r="BO159" i="44"/>
  <c r="BN164" i="46"/>
  <c r="BN164" i="44"/>
  <c r="S169" i="46"/>
  <c r="S169" i="44"/>
  <c r="BG169" i="46"/>
  <c r="BG169" i="44"/>
  <c r="BO169" i="46"/>
  <c r="BO169" i="44"/>
  <c r="N170" i="46"/>
  <c r="N170" i="44"/>
  <c r="I171" i="46"/>
  <c r="I171" i="44"/>
  <c r="AG171" i="46"/>
  <c r="AG171" i="44"/>
  <c r="AS172" i="46"/>
  <c r="AS172" i="44"/>
  <c r="BM173" i="46"/>
  <c r="BM173" i="44"/>
  <c r="E177" i="46"/>
  <c r="E177" i="44"/>
  <c r="BQ177" i="46"/>
  <c r="BQ177" i="44"/>
  <c r="AI181" i="46"/>
  <c r="AI181" i="44"/>
  <c r="AA186" i="46"/>
  <c r="AA186" i="44"/>
  <c r="L135" i="44"/>
  <c r="AF136" i="44"/>
  <c r="AC138" i="44"/>
  <c r="AA140" i="44"/>
  <c r="M141" i="44"/>
  <c r="BA148" i="44"/>
  <c r="AB150" i="44"/>
  <c r="BJ151" i="44"/>
  <c r="BN152" i="44"/>
  <c r="M155" i="44"/>
  <c r="AC165" i="44"/>
  <c r="BI165" i="44"/>
  <c r="AQ169" i="44"/>
  <c r="AD170" i="44"/>
  <c r="BJ170" i="44"/>
  <c r="AA183" i="44"/>
  <c r="AN134" i="46"/>
  <c r="AN134" i="44"/>
  <c r="I137" i="46"/>
  <c r="I137" i="44"/>
  <c r="AO137" i="46"/>
  <c r="AO137" i="44"/>
  <c r="AG142" i="46"/>
  <c r="AG142" i="44"/>
  <c r="D143" i="46"/>
  <c r="D143" i="44"/>
  <c r="P149" i="46"/>
  <c r="P149" i="44"/>
  <c r="D150" i="46"/>
  <c r="D150" i="44"/>
  <c r="AJ150" i="46"/>
  <c r="AJ150" i="44"/>
  <c r="BP150" i="46"/>
  <c r="BP150" i="44"/>
  <c r="AS155" i="46"/>
  <c r="AS155" i="44"/>
  <c r="Q156" i="46"/>
  <c r="Q156" i="44"/>
  <c r="AI159" i="46"/>
  <c r="AI159" i="44"/>
  <c r="AE161" i="46"/>
  <c r="AE161" i="44"/>
  <c r="AU161" i="46"/>
  <c r="AU161" i="44"/>
  <c r="BC161" i="46"/>
  <c r="BC161" i="44"/>
  <c r="BN162" i="46"/>
  <c r="BN162" i="44"/>
  <c r="AX164" i="46"/>
  <c r="AX164" i="44"/>
  <c r="AA167" i="46"/>
  <c r="AA167" i="44"/>
  <c r="I173" i="46"/>
  <c r="I173" i="44"/>
  <c r="BQ175" i="46"/>
  <c r="BQ175" i="44"/>
  <c r="Q176" i="46"/>
  <c r="Q176" i="44"/>
  <c r="AG176" i="46"/>
  <c r="AG176" i="44"/>
  <c r="D179" i="46"/>
  <c r="D179" i="44"/>
  <c r="AR179" i="46"/>
  <c r="AR179" i="44"/>
  <c r="BH179" i="46"/>
  <c r="BH179" i="44"/>
  <c r="BO181" i="46"/>
  <c r="BO181" i="44"/>
  <c r="AR135" i="44"/>
  <c r="BI138" i="44"/>
  <c r="X149" i="44"/>
  <c r="U157" i="44"/>
  <c r="BG159" i="44"/>
  <c r="BK161" i="44"/>
  <c r="E165" i="44"/>
  <c r="AS165" i="44"/>
  <c r="Q166" i="44"/>
  <c r="BG167" i="44"/>
  <c r="AA169" i="44"/>
  <c r="AT170" i="44"/>
  <c r="BI172" i="44"/>
  <c r="I176" i="44"/>
  <c r="AG178" i="44"/>
  <c r="BE178" i="44"/>
  <c r="AJ179" i="44"/>
  <c r="BG181" i="44"/>
  <c r="BQ184" i="44"/>
  <c r="Q188" i="44"/>
  <c r="AG190" i="44"/>
  <c r="BM190" i="44"/>
  <c r="AM139" i="44"/>
  <c r="BK139" i="44"/>
  <c r="AK141" i="44"/>
  <c r="AW142" i="44"/>
  <c r="AR143" i="44"/>
  <c r="BP143" i="44"/>
  <c r="K145" i="44"/>
  <c r="AI145" i="44"/>
  <c r="BG145" i="44"/>
  <c r="AG147" i="44"/>
  <c r="AC148" i="44"/>
  <c r="BD149" i="44"/>
  <c r="AD151" i="44"/>
  <c r="AD153" i="44"/>
  <c r="BB153" i="44"/>
  <c r="BE156" i="44"/>
  <c r="BE158" i="44"/>
  <c r="AA159" i="44"/>
  <c r="AL160" i="44"/>
  <c r="G161" i="44"/>
  <c r="AM161" i="44"/>
  <c r="AW166" i="44"/>
  <c r="AI167" i="44"/>
  <c r="BE171" i="44"/>
  <c r="M175" i="44"/>
  <c r="AC175" i="44"/>
  <c r="BI175" i="44"/>
  <c r="AK177" i="44"/>
  <c r="AU182" i="44"/>
  <c r="K183" i="44"/>
  <c r="AQ183" i="44"/>
  <c r="M184" i="44"/>
  <c r="AS184" i="44"/>
  <c r="AQ186" i="44"/>
  <c r="AW188" i="44"/>
  <c r="BI189" i="44"/>
  <c r="L193" i="44"/>
  <c r="Z195" i="44"/>
  <c r="N198" i="44"/>
  <c r="AH199" i="44"/>
  <c r="T103" i="44"/>
  <c r="BL104" i="46"/>
  <c r="BL104" i="44"/>
  <c r="BL130" i="46"/>
  <c r="BL130" i="44"/>
  <c r="P145" i="46"/>
  <c r="P145" i="44"/>
  <c r="J146" i="46"/>
  <c r="J146" i="44"/>
  <c r="AH146" i="46"/>
  <c r="AH146" i="44"/>
  <c r="K151" i="46"/>
  <c r="K151" i="44"/>
  <c r="AU152" i="46"/>
  <c r="AU152" i="44"/>
  <c r="V158" i="46"/>
  <c r="V158" i="44"/>
  <c r="AQ160" i="46"/>
  <c r="AQ160" i="44"/>
  <c r="AP165" i="46"/>
  <c r="AP165" i="44"/>
  <c r="F166" i="46"/>
  <c r="F166" i="44"/>
  <c r="AN169" i="46"/>
  <c r="AN169" i="44"/>
  <c r="AY170" i="46"/>
  <c r="AY170" i="44"/>
  <c r="BB171" i="46"/>
  <c r="BB171" i="44"/>
  <c r="V173" i="46"/>
  <c r="V173" i="44"/>
  <c r="C174" i="46"/>
  <c r="C174" i="44" s="1"/>
  <c r="A174" i="44"/>
  <c r="J177" i="46"/>
  <c r="J177" i="44"/>
  <c r="D180" i="46"/>
  <c r="D180" i="44"/>
  <c r="AR182" i="46"/>
  <c r="AR182" i="44"/>
  <c r="R184" i="46"/>
  <c r="R184" i="44"/>
  <c r="AW193" i="46"/>
  <c r="AW193" i="44"/>
  <c r="BM193" i="46"/>
  <c r="BM193" i="44"/>
  <c r="L194" i="46"/>
  <c r="L194" i="44"/>
  <c r="BH194" i="46"/>
  <c r="BH194" i="44"/>
  <c r="BK195" i="46"/>
  <c r="BK195" i="44"/>
  <c r="K196" i="46"/>
  <c r="K196" i="44"/>
  <c r="X200" i="46"/>
  <c r="X200" i="44"/>
  <c r="T201" i="46"/>
  <c r="T201" i="44"/>
  <c r="AD86" i="46"/>
  <c r="AD86" i="44"/>
  <c r="U92" i="46"/>
  <c r="U92" i="44"/>
  <c r="BE93" i="46"/>
  <c r="BE93" i="44"/>
  <c r="F101" i="46"/>
  <c r="F101" i="44"/>
  <c r="O117" i="46"/>
  <c r="O117" i="44"/>
  <c r="BO118" i="46"/>
  <c r="BO118" i="44"/>
  <c r="AK121" i="46"/>
  <c r="AK121" i="44"/>
  <c r="Y124" i="46"/>
  <c r="Y124" i="44"/>
  <c r="L125" i="46"/>
  <c r="L125" i="44"/>
  <c r="AD126" i="46"/>
  <c r="AD126" i="44"/>
  <c r="BJ126" i="46"/>
  <c r="BJ126" i="44"/>
  <c r="AZ128" i="46"/>
  <c r="AZ128" i="44"/>
  <c r="AG130" i="46"/>
  <c r="AG130" i="44"/>
  <c r="H132" i="46"/>
  <c r="H132" i="44"/>
  <c r="AN132" i="46"/>
  <c r="AN132" i="44"/>
  <c r="F134" i="46"/>
  <c r="F134" i="44"/>
  <c r="R135" i="46"/>
  <c r="R135" i="44"/>
  <c r="AP135" i="46"/>
  <c r="AP135" i="44"/>
  <c r="BN135" i="46"/>
  <c r="BN135" i="44"/>
  <c r="BB136" i="46"/>
  <c r="BB136" i="44"/>
  <c r="K138" i="46"/>
  <c r="K138" i="44"/>
  <c r="AI138" i="46"/>
  <c r="AI138" i="44"/>
  <c r="BG138" i="46"/>
  <c r="BG138" i="44"/>
  <c r="AO140" i="46"/>
  <c r="AO140" i="44"/>
  <c r="AE142" i="46"/>
  <c r="AE142" i="44"/>
  <c r="A143" i="27"/>
  <c r="C145" i="46"/>
  <c r="C145" i="44" s="1"/>
  <c r="BE145" i="46"/>
  <c r="BE145" i="44"/>
  <c r="BJ149" i="46"/>
  <c r="BJ149" i="44"/>
  <c r="Z150" i="46"/>
  <c r="Z150" i="44"/>
  <c r="BF150" i="46"/>
  <c r="BF150" i="44"/>
  <c r="AJ151" i="46"/>
  <c r="AJ151" i="44"/>
  <c r="X152" i="46"/>
  <c r="X152" i="44"/>
  <c r="X154" i="46"/>
  <c r="X154" i="44"/>
  <c r="BD154" i="46"/>
  <c r="BD154" i="44"/>
  <c r="S155" i="46"/>
  <c r="S155" i="44"/>
  <c r="AY155" i="46"/>
  <c r="AY155" i="44"/>
  <c r="AM156" i="46"/>
  <c r="AM156" i="44"/>
  <c r="AI157" i="46"/>
  <c r="AI157" i="44"/>
  <c r="P95" i="46"/>
  <c r="P95" i="44"/>
  <c r="AT99" i="46"/>
  <c r="AT99" i="44"/>
  <c r="A100" i="27"/>
  <c r="A102" i="44"/>
  <c r="G115" i="46"/>
  <c r="G115" i="44"/>
  <c r="AI116" i="46"/>
  <c r="AI116" i="44"/>
  <c r="BG116" i="46"/>
  <c r="BG116" i="44"/>
  <c r="AN76" i="44"/>
  <c r="AT82" i="44"/>
  <c r="M92" i="44"/>
  <c r="BM93" i="44"/>
  <c r="F97" i="44"/>
  <c r="AX98" i="44"/>
  <c r="R100" i="44"/>
  <c r="AT101" i="44"/>
  <c r="I104" i="44"/>
  <c r="AF108" i="44"/>
  <c r="AE113" i="44"/>
  <c r="W115" i="44"/>
  <c r="AT115" i="44"/>
  <c r="D119" i="44"/>
  <c r="AC119" i="44"/>
  <c r="BA119" i="44"/>
  <c r="BA121" i="44"/>
  <c r="Y122" i="44"/>
  <c r="I135" i="44"/>
  <c r="AC144" i="44"/>
  <c r="AF145" i="44"/>
  <c r="AE154" i="44"/>
  <c r="AE49" i="46"/>
  <c r="AE49" i="44"/>
  <c r="A83" i="44"/>
  <c r="Z81" i="44"/>
  <c r="AK92" i="44"/>
  <c r="AT97" i="44"/>
  <c r="BO116" i="44"/>
  <c r="AK119" i="44"/>
  <c r="U121" i="44"/>
  <c r="BO128" i="44"/>
  <c r="E134" i="44"/>
  <c r="BL145" i="44"/>
  <c r="AQ153" i="44"/>
  <c r="W162" i="44"/>
  <c r="AQ163" i="44"/>
  <c r="Q159" i="44"/>
  <c r="E161" i="44"/>
  <c r="H162" i="44"/>
  <c r="X162" i="44"/>
  <c r="AN162" i="44"/>
  <c r="AJ163" i="44"/>
  <c r="BH163" i="44"/>
  <c r="AA165" i="44"/>
  <c r="AI60" i="44"/>
  <c r="AV73" i="44"/>
  <c r="AF86" i="44"/>
  <c r="P71" i="44"/>
  <c r="AR68" i="44"/>
  <c r="AI93" i="44"/>
  <c r="AT96" i="44"/>
  <c r="AR100" i="44"/>
  <c r="BK202" i="44"/>
  <c r="AF67" i="44"/>
  <c r="S62" i="44"/>
  <c r="AV71" i="44"/>
  <c r="A115" i="44"/>
  <c r="A132" i="44"/>
  <c r="C72" i="46"/>
  <c r="C72" i="44" s="1"/>
  <c r="C132" i="46"/>
  <c r="C132" i="44" s="1"/>
  <c r="M54" i="44"/>
  <c r="AI62" i="44"/>
  <c r="AZ68" i="44"/>
  <c r="BL71" i="44"/>
  <c r="Z74" i="44"/>
  <c r="AT86" i="44"/>
  <c r="BJ88" i="44"/>
  <c r="V107" i="44"/>
  <c r="AE112" i="44"/>
  <c r="BB114" i="44"/>
  <c r="I115" i="44"/>
  <c r="AE120" i="44"/>
  <c r="O123" i="44"/>
  <c r="I129" i="44"/>
  <c r="F131" i="44"/>
  <c r="R132" i="44"/>
  <c r="AD133" i="44"/>
  <c r="H134" i="44"/>
  <c r="AF134" i="44"/>
  <c r="BH135" i="44"/>
  <c r="P136" i="44"/>
  <c r="AN136" i="44"/>
  <c r="BL136" i="44"/>
  <c r="AD197" i="44"/>
  <c r="AB66" i="44"/>
  <c r="AF69" i="44"/>
  <c r="J76" i="44"/>
  <c r="F164" i="44"/>
  <c r="AM200" i="44"/>
  <c r="AH207" i="44"/>
  <c r="BF57" i="44"/>
  <c r="BL179" i="44"/>
  <c r="BB195" i="44"/>
  <c r="AW175" i="44"/>
  <c r="BO201" i="44"/>
  <c r="AS63" i="44"/>
  <c r="AV67" i="44"/>
  <c r="D70" i="44"/>
  <c r="AB72" i="44"/>
  <c r="D74" i="44"/>
  <c r="AV99" i="44"/>
  <c r="S124" i="44"/>
  <c r="AV126" i="44"/>
  <c r="V128" i="44"/>
  <c r="BB128" i="44"/>
  <c r="T70" i="44"/>
  <c r="C57" i="46"/>
  <c r="C57" i="44" s="1"/>
  <c r="AE59" i="44"/>
  <c r="D66" i="44"/>
  <c r="BL67" i="44"/>
  <c r="AJ72" i="44"/>
  <c r="C59" i="46"/>
  <c r="C59" i="44" s="1"/>
  <c r="C126" i="46"/>
  <c r="C126" i="44" s="1"/>
  <c r="AU59" i="44"/>
  <c r="T66" i="44"/>
  <c r="L68" i="44"/>
  <c r="N75" i="44"/>
  <c r="BB77" i="44"/>
  <c r="X90" i="44"/>
  <c r="W94" i="44"/>
  <c r="BM115" i="44"/>
  <c r="BD126" i="44"/>
  <c r="AX127" i="44"/>
  <c r="BO126" i="44"/>
  <c r="BK150" i="44"/>
  <c r="X165" i="44"/>
  <c r="V167" i="44"/>
  <c r="AR173" i="44"/>
  <c r="BC179" i="44"/>
  <c r="N181" i="44"/>
  <c r="AT181" i="44"/>
  <c r="AF184" i="44"/>
  <c r="T185" i="44"/>
  <c r="D190" i="44"/>
  <c r="BC193" i="44"/>
  <c r="AC197" i="44"/>
  <c r="M199" i="44"/>
  <c r="AD200" i="44"/>
  <c r="AK204" i="44"/>
  <c r="BE205" i="44"/>
  <c r="I207" i="44"/>
  <c r="BE131" i="44"/>
  <c r="AA134" i="44"/>
  <c r="L137" i="44"/>
  <c r="F140" i="44"/>
  <c r="AN157" i="44"/>
  <c r="D166" i="44"/>
  <c r="X172" i="44"/>
  <c r="P175" i="44"/>
  <c r="AJ176" i="44"/>
  <c r="BP176" i="44"/>
  <c r="AL181" i="44"/>
  <c r="H184" i="44"/>
  <c r="BN187" i="44"/>
  <c r="W193" i="44"/>
  <c r="AO196" i="44"/>
  <c r="BQ199" i="44"/>
  <c r="AX201" i="44"/>
  <c r="BQ204" i="44"/>
  <c r="Q205" i="44"/>
  <c r="AO207" i="44"/>
  <c r="A63" i="44"/>
  <c r="H138" i="44"/>
  <c r="W102" i="44"/>
  <c r="I125" i="44"/>
  <c r="AJ137" i="44"/>
  <c r="BL148" i="44"/>
  <c r="BM170" i="44"/>
  <c r="AV172" i="44"/>
  <c r="BP173" i="44"/>
  <c r="BL175" i="44"/>
  <c r="AU179" i="44"/>
  <c r="AD181" i="44"/>
  <c r="AN184" i="44"/>
  <c r="AH187" i="44"/>
  <c r="BE196" i="44"/>
  <c r="S107" i="46"/>
  <c r="S107" i="44"/>
  <c r="F117" i="46"/>
  <c r="F117" i="44"/>
  <c r="V117" i="46"/>
  <c r="V117" i="44"/>
  <c r="AZ119" i="46"/>
  <c r="AZ119" i="44"/>
  <c r="H120" i="46"/>
  <c r="H120" i="44"/>
  <c r="D121" i="46"/>
  <c r="D121" i="44"/>
  <c r="L121" i="46"/>
  <c r="L121" i="44"/>
  <c r="AJ121" i="46"/>
  <c r="AJ121" i="44"/>
  <c r="AR121" i="46"/>
  <c r="AR121" i="44"/>
  <c r="AR123" i="46"/>
  <c r="AR123" i="44"/>
  <c r="BP123" i="46"/>
  <c r="BP123" i="44"/>
  <c r="BD124" i="46"/>
  <c r="BD124" i="44"/>
  <c r="K125" i="46"/>
  <c r="K125" i="44"/>
  <c r="AC126" i="46"/>
  <c r="AC126" i="44"/>
  <c r="AS126" i="46"/>
  <c r="AS126" i="44"/>
  <c r="BI126" i="46"/>
  <c r="BI126" i="44"/>
  <c r="W127" i="46"/>
  <c r="W127" i="44"/>
  <c r="AE127" i="46"/>
  <c r="AE127" i="44"/>
  <c r="BC127" i="46"/>
  <c r="BC127" i="44"/>
  <c r="AI128" i="46"/>
  <c r="AI128" i="44"/>
  <c r="BG128" i="46"/>
  <c r="BG128" i="44"/>
  <c r="AT129" i="46"/>
  <c r="AT129" i="44"/>
  <c r="P130" i="46"/>
  <c r="P130" i="44"/>
  <c r="AV130" i="46"/>
  <c r="AV130" i="44"/>
  <c r="AQ131" i="46"/>
  <c r="AQ131" i="44"/>
  <c r="BG131" i="46"/>
  <c r="BG131" i="44"/>
  <c r="AU132" i="46"/>
  <c r="AU132" i="44"/>
  <c r="BC132" i="46"/>
  <c r="BC132" i="44"/>
  <c r="BK132" i="46"/>
  <c r="BK132" i="44"/>
  <c r="M134" i="46"/>
  <c r="M134" i="44"/>
  <c r="U134" i="46"/>
  <c r="U134" i="44"/>
  <c r="AK136" i="46"/>
  <c r="AK136" i="44"/>
  <c r="BP139" i="46"/>
  <c r="BP139" i="44"/>
  <c r="X140" i="46"/>
  <c r="X140" i="44"/>
  <c r="J141" i="46"/>
  <c r="J141" i="44"/>
  <c r="R141" i="46"/>
  <c r="R141" i="44"/>
  <c r="BF141" i="46"/>
  <c r="BF141" i="44"/>
  <c r="F142" i="46"/>
  <c r="F142" i="44"/>
  <c r="V142" i="46"/>
  <c r="V142" i="44"/>
  <c r="AT142" i="46"/>
  <c r="AT142" i="44"/>
  <c r="AG143" i="46"/>
  <c r="AG143" i="44"/>
  <c r="AO143" i="46"/>
  <c r="AO143" i="44"/>
  <c r="AW143" i="46"/>
  <c r="AW143" i="44"/>
  <c r="BM143" i="46"/>
  <c r="BM143" i="44"/>
  <c r="E144" i="46"/>
  <c r="E144" i="44"/>
  <c r="U144" i="46"/>
  <c r="U144" i="44"/>
  <c r="AK144" i="46"/>
  <c r="AK144" i="44"/>
  <c r="AS144" i="46"/>
  <c r="AS144" i="44"/>
  <c r="BA144" i="46"/>
  <c r="BA144" i="44"/>
  <c r="BI144" i="46"/>
  <c r="BI144" i="44"/>
  <c r="BQ144" i="46"/>
  <c r="BQ144" i="44"/>
  <c r="X145" i="46"/>
  <c r="X145" i="44"/>
  <c r="AN145" i="46"/>
  <c r="AN145" i="44"/>
  <c r="AV145" i="46"/>
  <c r="AV145" i="44"/>
  <c r="BD145" i="46"/>
  <c r="BD145" i="44"/>
  <c r="AX146" i="46"/>
  <c r="AX146" i="44"/>
  <c r="F147" i="46"/>
  <c r="F147" i="44"/>
  <c r="V147" i="46"/>
  <c r="V147" i="44"/>
  <c r="BJ147" i="46"/>
  <c r="BJ147" i="44"/>
  <c r="A146" i="27"/>
  <c r="A148" i="44"/>
  <c r="J148" i="46"/>
  <c r="J148" i="44"/>
  <c r="Z148" i="46"/>
  <c r="Z148" i="44"/>
  <c r="AH148" i="46"/>
  <c r="AH148" i="44"/>
  <c r="AP148" i="46"/>
  <c r="AP148" i="44"/>
  <c r="AX148" i="46"/>
  <c r="AX148" i="44"/>
  <c r="BF148" i="46"/>
  <c r="BF148" i="44"/>
  <c r="BN148" i="46"/>
  <c r="BN148" i="44"/>
  <c r="E149" i="46"/>
  <c r="E149" i="44"/>
  <c r="M149" i="46"/>
  <c r="M149" i="44"/>
  <c r="U149" i="46"/>
  <c r="U149" i="44"/>
  <c r="AC149" i="46"/>
  <c r="AC149" i="44"/>
  <c r="AS149" i="46"/>
  <c r="AS149" i="44"/>
  <c r="BA149" i="46"/>
  <c r="BA149" i="44"/>
  <c r="BI149" i="46"/>
  <c r="BI149" i="44"/>
  <c r="BQ149" i="46"/>
  <c r="BQ149" i="44"/>
  <c r="I150" i="46"/>
  <c r="I150" i="44"/>
  <c r="Q150" i="46"/>
  <c r="Q150" i="44"/>
  <c r="Y150" i="46"/>
  <c r="Y150" i="44"/>
  <c r="AG150" i="46"/>
  <c r="AG150" i="44"/>
  <c r="AO150" i="46"/>
  <c r="AO150" i="44"/>
  <c r="AW150" i="46"/>
  <c r="AW150" i="44"/>
  <c r="BM150" i="46"/>
  <c r="BM150" i="44"/>
  <c r="S151" i="46"/>
  <c r="S151" i="44"/>
  <c r="AA151" i="46"/>
  <c r="AA151" i="44"/>
  <c r="AI151" i="46"/>
  <c r="AI151" i="44"/>
  <c r="AQ151" i="46"/>
  <c r="AQ151" i="44"/>
  <c r="BG151" i="46"/>
  <c r="BG151" i="44"/>
  <c r="O152" i="46"/>
  <c r="O152" i="44"/>
  <c r="AE152" i="46"/>
  <c r="AE152" i="44"/>
  <c r="BC152" i="46"/>
  <c r="BC152" i="44"/>
  <c r="BK152" i="46"/>
  <c r="BK152" i="44"/>
  <c r="K153" i="46"/>
  <c r="K153" i="44"/>
  <c r="AI153" i="46"/>
  <c r="AI153" i="44"/>
  <c r="AY153" i="46"/>
  <c r="AY153" i="44"/>
  <c r="BO153" i="46"/>
  <c r="BO153" i="44"/>
  <c r="G154" i="46"/>
  <c r="G154" i="44"/>
  <c r="O154" i="46"/>
  <c r="O154" i="44"/>
  <c r="W154" i="46"/>
  <c r="W154" i="44"/>
  <c r="AM154" i="46"/>
  <c r="AM154" i="44"/>
  <c r="AU154" i="46"/>
  <c r="AU154" i="44"/>
  <c r="BC154" i="46"/>
  <c r="BC154" i="44"/>
  <c r="BK154" i="46"/>
  <c r="BK154" i="44"/>
  <c r="J155" i="46"/>
  <c r="J155" i="44"/>
  <c r="Z155" i="46"/>
  <c r="Z155" i="44"/>
  <c r="AH155" i="46"/>
  <c r="AH155" i="44"/>
  <c r="AP155" i="46"/>
  <c r="AP155" i="44"/>
  <c r="AX155" i="46"/>
  <c r="AX155" i="44"/>
  <c r="BN155" i="46"/>
  <c r="BN155" i="44"/>
  <c r="F156" i="46"/>
  <c r="F156" i="44"/>
  <c r="V156" i="46"/>
  <c r="V156" i="44"/>
  <c r="AD156" i="46"/>
  <c r="AD156" i="44"/>
  <c r="AT156" i="46"/>
  <c r="AT156" i="44"/>
  <c r="BB156" i="46"/>
  <c r="BB156" i="44"/>
  <c r="J157" i="46"/>
  <c r="J157" i="44"/>
  <c r="R157" i="46"/>
  <c r="R157" i="44"/>
  <c r="Z157" i="46"/>
  <c r="Z157" i="44"/>
  <c r="AP157" i="46"/>
  <c r="AP157" i="44"/>
  <c r="AX157" i="46"/>
  <c r="AX157" i="44"/>
  <c r="BF157" i="46"/>
  <c r="BF157" i="44"/>
  <c r="BN157" i="46"/>
  <c r="BN157" i="44"/>
  <c r="F158" i="46"/>
  <c r="F158" i="44"/>
  <c r="N158" i="46"/>
  <c r="N158" i="44"/>
  <c r="AD158" i="46"/>
  <c r="AD158" i="44"/>
  <c r="AL158" i="46"/>
  <c r="AL158" i="44"/>
  <c r="BB158" i="46"/>
  <c r="BB158" i="44"/>
  <c r="BJ158" i="46"/>
  <c r="BJ158" i="44"/>
  <c r="H159" i="46"/>
  <c r="H159" i="44"/>
  <c r="P159" i="46"/>
  <c r="P159" i="44"/>
  <c r="X159" i="46"/>
  <c r="X159" i="44"/>
  <c r="AF159" i="46"/>
  <c r="AF159" i="44"/>
  <c r="AN159" i="46"/>
  <c r="AN159" i="44"/>
  <c r="AV159" i="46"/>
  <c r="AV159" i="44"/>
  <c r="BD159" i="46"/>
  <c r="BD159" i="44"/>
  <c r="BL159" i="46"/>
  <c r="BL159" i="44"/>
  <c r="K160" i="46"/>
  <c r="K160" i="44"/>
  <c r="S160" i="46"/>
  <c r="S160" i="44"/>
  <c r="AA160" i="46"/>
  <c r="AA160" i="44"/>
  <c r="AI160" i="46"/>
  <c r="AI160" i="44"/>
  <c r="BG160" i="46"/>
  <c r="BG160" i="44"/>
  <c r="BO160" i="46"/>
  <c r="BO160" i="44"/>
  <c r="D161" i="46"/>
  <c r="D161" i="44"/>
  <c r="L161" i="46"/>
  <c r="L161" i="44"/>
  <c r="T161" i="46"/>
  <c r="T161" i="44"/>
  <c r="AB161" i="46"/>
  <c r="AB161" i="44"/>
  <c r="AJ161" i="46"/>
  <c r="AJ161" i="44"/>
  <c r="AR161" i="46"/>
  <c r="AR161" i="44"/>
  <c r="AZ161" i="46"/>
  <c r="AZ161" i="44"/>
  <c r="BP161" i="46"/>
  <c r="BP161" i="44"/>
  <c r="O162" i="46"/>
  <c r="O162" i="44"/>
  <c r="AE162" i="46"/>
  <c r="AE162" i="44"/>
  <c r="AM162" i="46"/>
  <c r="AM162" i="44"/>
  <c r="AU162" i="46"/>
  <c r="AU162" i="44"/>
  <c r="BC162" i="46"/>
  <c r="BC162" i="44"/>
  <c r="BK162" i="46"/>
  <c r="BK162" i="44"/>
  <c r="K163" i="46"/>
  <c r="K163" i="44"/>
  <c r="AA163" i="46"/>
  <c r="AA163" i="44"/>
  <c r="AI163" i="46"/>
  <c r="AI163" i="44"/>
  <c r="AY163" i="46"/>
  <c r="AY163" i="44"/>
  <c r="BG163" i="46"/>
  <c r="BG163" i="44"/>
  <c r="BO163" i="46"/>
  <c r="BO163" i="44"/>
  <c r="AM164" i="46"/>
  <c r="AM164" i="44"/>
  <c r="AU164" i="46"/>
  <c r="AU164" i="44"/>
  <c r="BC164" i="46"/>
  <c r="BC164" i="44"/>
  <c r="BK164" i="46"/>
  <c r="BK164" i="44"/>
  <c r="J165" i="46"/>
  <c r="J165" i="44"/>
  <c r="Z165" i="46"/>
  <c r="Z165" i="44"/>
  <c r="AH165" i="46"/>
  <c r="AH165" i="44"/>
  <c r="BB110" i="46"/>
  <c r="BB110" i="44"/>
  <c r="L112" i="46"/>
  <c r="L112" i="44"/>
  <c r="Z118" i="46"/>
  <c r="Z118" i="44"/>
  <c r="AA125" i="46"/>
  <c r="AA125" i="44"/>
  <c r="AI125" i="46"/>
  <c r="AI125" i="44"/>
  <c r="BJ129" i="46"/>
  <c r="BJ129" i="44"/>
  <c r="A128" i="27"/>
  <c r="A130" i="44"/>
  <c r="G132" i="46"/>
  <c r="G132" i="44"/>
  <c r="AM132" i="46"/>
  <c r="AM132" i="44"/>
  <c r="AA133" i="46"/>
  <c r="AA133" i="44"/>
  <c r="AY133" i="46"/>
  <c r="AY133" i="44"/>
  <c r="AK134" i="46"/>
  <c r="AK134" i="44"/>
  <c r="AO135" i="46"/>
  <c r="AO135" i="44"/>
  <c r="BM135" i="46"/>
  <c r="BM135" i="44"/>
  <c r="F137" i="46"/>
  <c r="F137" i="44"/>
  <c r="N137" i="46"/>
  <c r="N137" i="44"/>
  <c r="J138" i="46"/>
  <c r="J138" i="44"/>
  <c r="AH138" i="46"/>
  <c r="AH138" i="44"/>
  <c r="AP138" i="46"/>
  <c r="AP138" i="44"/>
  <c r="AX138" i="46"/>
  <c r="AX138" i="44"/>
  <c r="BN138" i="46"/>
  <c r="BN138" i="44"/>
  <c r="D139" i="46"/>
  <c r="D139" i="44"/>
  <c r="AB139" i="46"/>
  <c r="AB139" i="44"/>
  <c r="AN140" i="46"/>
  <c r="AN140" i="44"/>
  <c r="BL140" i="46"/>
  <c r="BL140" i="44"/>
  <c r="AH141" i="46"/>
  <c r="AH141" i="44"/>
  <c r="AX141" i="46"/>
  <c r="AX141" i="44"/>
  <c r="N142" i="46"/>
  <c r="N142" i="44"/>
  <c r="AD142" i="46"/>
  <c r="AD142" i="44"/>
  <c r="BJ142" i="46"/>
  <c r="BJ142" i="44"/>
  <c r="A141" i="27"/>
  <c r="A143" i="44"/>
  <c r="Q143" i="46"/>
  <c r="Q143" i="44"/>
  <c r="N147" i="46"/>
  <c r="N147" i="44"/>
  <c r="C143" i="46"/>
  <c r="C143" i="44" s="1"/>
  <c r="BP103" i="44"/>
  <c r="AQ114" i="44"/>
  <c r="AH116" i="44"/>
  <c r="J118" i="44"/>
  <c r="AB123" i="44"/>
  <c r="P124" i="44"/>
  <c r="BL124" i="44"/>
  <c r="S128" i="44"/>
  <c r="H140" i="44"/>
  <c r="AF140" i="44"/>
  <c r="AV140" i="44"/>
  <c r="BB142" i="44"/>
  <c r="BF146" i="44"/>
  <c r="W152" i="44"/>
  <c r="BP94" i="46"/>
  <c r="BP94" i="44"/>
  <c r="AI96" i="46"/>
  <c r="AI96" i="44"/>
  <c r="T112" i="46"/>
  <c r="T112" i="44"/>
  <c r="BC113" i="46"/>
  <c r="BC113" i="44"/>
  <c r="AN122" i="46"/>
  <c r="AN122" i="44"/>
  <c r="BF118" i="44"/>
  <c r="AF120" i="44"/>
  <c r="AD110" i="46"/>
  <c r="AD110" i="44"/>
  <c r="A111" i="44"/>
  <c r="C111" i="46"/>
  <c r="C111" i="44" s="1"/>
  <c r="O113" i="46"/>
  <c r="O113" i="44"/>
  <c r="AL115" i="46"/>
  <c r="AL115" i="44"/>
  <c r="AP116" i="46"/>
  <c r="AP116" i="44"/>
  <c r="BL122" i="46"/>
  <c r="BL122" i="44"/>
  <c r="AL117" i="44"/>
  <c r="P120" i="44"/>
  <c r="AY125" i="44"/>
  <c r="N129" i="44"/>
  <c r="A116" i="44"/>
  <c r="C148" i="46"/>
  <c r="C148" i="44" s="1"/>
  <c r="AY114" i="44"/>
  <c r="H122" i="44"/>
  <c r="BH123" i="44"/>
  <c r="BD130" i="44"/>
  <c r="AQ133" i="44"/>
  <c r="BJ137" i="44"/>
  <c r="AY151" i="44"/>
  <c r="G152" i="44"/>
  <c r="BG153" i="44"/>
  <c r="A116" i="27"/>
  <c r="A118" i="44"/>
  <c r="D123" i="46"/>
  <c r="D123" i="44"/>
  <c r="BF116" i="44"/>
  <c r="AY107" i="44"/>
  <c r="AB121" i="44"/>
  <c r="E126" i="44"/>
  <c r="AY131" i="44"/>
  <c r="AI114" i="44"/>
  <c r="F115" i="44"/>
  <c r="V115" i="44"/>
  <c r="T119" i="44"/>
  <c r="AN120" i="44"/>
  <c r="BL120" i="44"/>
  <c r="L123" i="44"/>
  <c r="AJ123" i="44"/>
  <c r="K128" i="44"/>
  <c r="K131" i="44"/>
  <c r="AI131" i="44"/>
  <c r="AD147" i="44"/>
  <c r="R148" i="44"/>
  <c r="AK149" i="44"/>
  <c r="BE150" i="44"/>
  <c r="S153" i="44"/>
  <c r="N156" i="44"/>
  <c r="AX165" i="44"/>
  <c r="H167" i="44"/>
  <c r="X167" i="44"/>
  <c r="N166" i="44"/>
  <c r="AV167" i="44"/>
  <c r="AQ170" i="44"/>
  <c r="AD171" i="44"/>
  <c r="R175" i="44"/>
  <c r="AH175" i="44"/>
  <c r="V176" i="44"/>
  <c r="AT176" i="44"/>
  <c r="AB180" i="44"/>
  <c r="P183" i="44"/>
  <c r="AH184" i="44"/>
  <c r="BN184" i="44"/>
  <c r="BJ185" i="44"/>
  <c r="AJ187" i="44"/>
  <c r="F188" i="44"/>
  <c r="AU195" i="44"/>
  <c r="AI196" i="44"/>
  <c r="BG196" i="44"/>
  <c r="G197" i="44"/>
  <c r="AU197" i="44"/>
  <c r="O199" i="44"/>
  <c r="BN165" i="46"/>
  <c r="BN165" i="44"/>
  <c r="AD166" i="46"/>
  <c r="AD166" i="44"/>
  <c r="BJ166" i="46"/>
  <c r="BJ166" i="44"/>
  <c r="P167" i="46"/>
  <c r="P167" i="44"/>
  <c r="AF167" i="46"/>
  <c r="AF167" i="44"/>
  <c r="BD167" i="46"/>
  <c r="BD167" i="44"/>
  <c r="BP168" i="46"/>
  <c r="BP168" i="44"/>
  <c r="X169" i="46"/>
  <c r="X169" i="44"/>
  <c r="BD169" i="46"/>
  <c r="BD169" i="44"/>
  <c r="AA170" i="46"/>
  <c r="AA170" i="44"/>
  <c r="BO170" i="46"/>
  <c r="BO170" i="44"/>
  <c r="AL171" i="46"/>
  <c r="AL171" i="44"/>
  <c r="AH172" i="46"/>
  <c r="AH172" i="44"/>
  <c r="BN172" i="46"/>
  <c r="BN172" i="44"/>
  <c r="AD173" i="46"/>
  <c r="AD173" i="44"/>
  <c r="W174" i="46"/>
  <c r="W174" i="44"/>
  <c r="BC174" i="46"/>
  <c r="BC174" i="44"/>
  <c r="BK174" i="46"/>
  <c r="BK174" i="44"/>
  <c r="AP175" i="46"/>
  <c r="AP175" i="44"/>
  <c r="BJ176" i="46"/>
  <c r="BJ176" i="44"/>
  <c r="Z177" i="46"/>
  <c r="Z177" i="44"/>
  <c r="AP177" i="46"/>
  <c r="AP177" i="44"/>
  <c r="BF177" i="46"/>
  <c r="BF177" i="44"/>
  <c r="F178" i="46"/>
  <c r="F178" i="44"/>
  <c r="BJ178" i="46"/>
  <c r="BJ178" i="44"/>
  <c r="I179" i="46"/>
  <c r="I179" i="44"/>
  <c r="Y179" i="46"/>
  <c r="Y179" i="44"/>
  <c r="AO179" i="46"/>
  <c r="AO179" i="44"/>
  <c r="L180" i="46"/>
  <c r="L180" i="44"/>
  <c r="AR180" i="46"/>
  <c r="AR180" i="44"/>
  <c r="BP180" i="46"/>
  <c r="BP180" i="44"/>
  <c r="X181" i="46"/>
  <c r="X181" i="44"/>
  <c r="D182" i="46"/>
  <c r="D182" i="44"/>
  <c r="X183" i="46"/>
  <c r="X183" i="44"/>
  <c r="AN183" i="46"/>
  <c r="AN183" i="44"/>
  <c r="F185" i="46"/>
  <c r="F185" i="44"/>
  <c r="L187" i="46"/>
  <c r="L187" i="44"/>
  <c r="V188" i="46"/>
  <c r="V188" i="44"/>
  <c r="AD188" i="46"/>
  <c r="AD188" i="44"/>
  <c r="AT188" i="46"/>
  <c r="AT188" i="44"/>
  <c r="F190" i="46"/>
  <c r="F190" i="44"/>
  <c r="V190" i="46"/>
  <c r="V190" i="44"/>
  <c r="BB190" i="46"/>
  <c r="BB190" i="44"/>
  <c r="R191" i="46"/>
  <c r="R191" i="44"/>
  <c r="AH191" i="46"/>
  <c r="AH191" i="44"/>
  <c r="BN191" i="46"/>
  <c r="BN191" i="44"/>
  <c r="U192" i="46"/>
  <c r="U192" i="44"/>
  <c r="AC192" i="46"/>
  <c r="AC192" i="44"/>
  <c r="AS192" i="46"/>
  <c r="AS192" i="44"/>
  <c r="BI192" i="46"/>
  <c r="BI192" i="44"/>
  <c r="Q193" i="46"/>
  <c r="Q193" i="44"/>
  <c r="Y193" i="46"/>
  <c r="Y193" i="44"/>
  <c r="AO193" i="46"/>
  <c r="AO193" i="44"/>
  <c r="AJ194" i="46"/>
  <c r="AJ194" i="44"/>
  <c r="AZ194" i="46"/>
  <c r="AZ194" i="44"/>
  <c r="BP194" i="46"/>
  <c r="BP194" i="44"/>
  <c r="O195" i="46"/>
  <c r="O195" i="44"/>
  <c r="AE195" i="46"/>
  <c r="AE195" i="44"/>
  <c r="AQ196" i="46"/>
  <c r="AQ196" i="44"/>
  <c r="AY196" i="46"/>
  <c r="AY196" i="44"/>
  <c r="BO196" i="46"/>
  <c r="BO196" i="44"/>
  <c r="O197" i="46"/>
  <c r="O197" i="44"/>
  <c r="AE197" i="46"/>
  <c r="AE197" i="44"/>
  <c r="K198" i="46"/>
  <c r="K198" i="44"/>
  <c r="AA198" i="46"/>
  <c r="AA198" i="44"/>
  <c r="AY198" i="46"/>
  <c r="AY198" i="44"/>
  <c r="BO198" i="46"/>
  <c r="BO198" i="44"/>
  <c r="W199" i="46"/>
  <c r="W199" i="44"/>
  <c r="AE199" i="46"/>
  <c r="AE199" i="44"/>
  <c r="AU199" i="46"/>
  <c r="AU199" i="44"/>
  <c r="BC199" i="46"/>
  <c r="BC199" i="44"/>
  <c r="H200" i="46"/>
  <c r="H200" i="44"/>
  <c r="AF200" i="46"/>
  <c r="AF200" i="44"/>
  <c r="AN200" i="46"/>
  <c r="AN200" i="44"/>
  <c r="BD200" i="46"/>
  <c r="BD200" i="44"/>
  <c r="D201" i="46"/>
  <c r="D201" i="44"/>
  <c r="L201" i="46"/>
  <c r="L201" i="44"/>
  <c r="AB201" i="46"/>
  <c r="AB201" i="44"/>
  <c r="AJ201" i="46"/>
  <c r="AJ201" i="44"/>
  <c r="AZ201" i="46"/>
  <c r="AZ201" i="44"/>
  <c r="BH201" i="46"/>
  <c r="BH201" i="44"/>
  <c r="AF202" i="46"/>
  <c r="AF202" i="44"/>
  <c r="BD202" i="46"/>
  <c r="BD202" i="44"/>
  <c r="BL202" i="46"/>
  <c r="BL202" i="44"/>
  <c r="D203" i="46"/>
  <c r="D203" i="44"/>
  <c r="AJ203" i="46"/>
  <c r="AJ203" i="44"/>
  <c r="AR203" i="46"/>
  <c r="AR203" i="44"/>
  <c r="BH203" i="46"/>
  <c r="BH203" i="44"/>
  <c r="AM204" i="46"/>
  <c r="AM204" i="44"/>
  <c r="BC204" i="46"/>
  <c r="BC204" i="44"/>
  <c r="AY205" i="46"/>
  <c r="AY205" i="44"/>
  <c r="O206" i="46"/>
  <c r="O206" i="44"/>
  <c r="W206" i="46"/>
  <c r="W206" i="44"/>
  <c r="AM206" i="46"/>
  <c r="AM206" i="44"/>
  <c r="AA207" i="46"/>
  <c r="AA207" i="44"/>
  <c r="AQ207" i="46"/>
  <c r="AQ207" i="44"/>
  <c r="BG207" i="46"/>
  <c r="BG207" i="44"/>
  <c r="BF165" i="44"/>
  <c r="V166" i="44"/>
  <c r="AB168" i="44"/>
  <c r="S170" i="44"/>
  <c r="AI170" i="44"/>
  <c r="R172" i="44"/>
  <c r="N173" i="44"/>
  <c r="O174" i="44"/>
  <c r="AU174" i="44"/>
  <c r="J175" i="44"/>
  <c r="Q179" i="44"/>
  <c r="BM179" i="44"/>
  <c r="AZ180" i="44"/>
  <c r="P181" i="44"/>
  <c r="L182" i="44"/>
  <c r="V185" i="44"/>
  <c r="BJ188" i="44"/>
  <c r="N190" i="44"/>
  <c r="I193" i="44"/>
  <c r="AM195" i="44"/>
  <c r="AT166" i="44"/>
  <c r="AN167" i="44"/>
  <c r="L168" i="44"/>
  <c r="AJ168" i="44"/>
  <c r="A172" i="44"/>
  <c r="BL167" i="44"/>
  <c r="P169" i="44"/>
  <c r="J172" i="44"/>
  <c r="AP172" i="44"/>
  <c r="BF172" i="44"/>
  <c r="F173" i="44"/>
  <c r="BB173" i="44"/>
  <c r="G174" i="44"/>
  <c r="AD176" i="44"/>
  <c r="BB176" i="44"/>
  <c r="BE179" i="44"/>
  <c r="BH180" i="44"/>
  <c r="AB182" i="44"/>
  <c r="AZ182" i="44"/>
  <c r="BJ206" i="44"/>
  <c r="A207" i="44"/>
  <c r="AU60" i="44"/>
  <c r="BE81" i="44"/>
  <c r="Q141" i="44"/>
  <c r="AA182" i="44"/>
  <c r="S187" i="44"/>
  <c r="E190" i="44"/>
  <c r="AD195" i="44"/>
  <c r="BC200" i="44"/>
  <c r="V204" i="44"/>
  <c r="J207" i="44"/>
  <c r="BN207" i="44"/>
  <c r="BB50" i="44"/>
  <c r="BJ57" i="44"/>
  <c r="BH99" i="44"/>
  <c r="AY105" i="44"/>
  <c r="AL174" i="44"/>
  <c r="AY180" i="44"/>
  <c r="AE186" i="44"/>
  <c r="AW189" i="44"/>
  <c r="BA190" i="44"/>
  <c r="H193" i="44"/>
  <c r="W200" i="44"/>
  <c r="BG201" i="44"/>
  <c r="AU202" i="44"/>
  <c r="AD206" i="44"/>
  <c r="BB206" i="44"/>
  <c r="Q189" i="44"/>
  <c r="N108" i="44"/>
  <c r="AC178" i="44"/>
  <c r="W186" i="44"/>
  <c r="E188" i="44"/>
  <c r="F195" i="44"/>
  <c r="J205" i="44"/>
  <c r="AP205" i="44"/>
  <c r="C196" i="46"/>
  <c r="C196" i="44" s="1"/>
  <c r="C205" i="46"/>
  <c r="C205" i="44" s="1"/>
  <c r="AP58" i="44"/>
  <c r="BG121" i="44"/>
  <c r="AP170" i="44"/>
  <c r="AF179" i="44"/>
  <c r="AA201" i="44"/>
  <c r="G202" i="44"/>
  <c r="AY203" i="44"/>
  <c r="BB204" i="44"/>
  <c r="V206" i="44"/>
  <c r="AE200" i="44"/>
  <c r="U53" i="44"/>
  <c r="U178" i="44"/>
  <c r="D192" i="44"/>
  <c r="Z196" i="44"/>
  <c r="J198" i="44"/>
  <c r="S201" i="44"/>
  <c r="A153" i="44"/>
  <c r="F204" i="44"/>
  <c r="E178" i="44"/>
  <c r="BJ197" i="44"/>
  <c r="AP207" i="44"/>
  <c r="E166" i="44"/>
  <c r="BE175" i="44"/>
  <c r="AZ192" i="44"/>
  <c r="AY194" i="44"/>
  <c r="BB197" i="44"/>
  <c r="AT199" i="44"/>
  <c r="BK200" i="44"/>
  <c r="AE202" i="44"/>
  <c r="R207" i="44"/>
  <c r="AD57" i="44"/>
  <c r="K61" i="44"/>
  <c r="BB41" i="44"/>
  <c r="AL57" i="44"/>
  <c r="AY61" i="44"/>
  <c r="BQ43" i="44"/>
  <c r="E53" i="44"/>
  <c r="AY59" i="44"/>
  <c r="N48" i="44"/>
  <c r="W60" i="44"/>
  <c r="J58" i="44"/>
  <c r="AM62" i="44"/>
  <c r="BC62" i="44"/>
  <c r="BM54" i="44"/>
  <c r="Z58" i="44"/>
  <c r="AM60" i="44"/>
  <c r="AC63" i="44"/>
  <c r="P67" i="44"/>
  <c r="X69" i="44"/>
  <c r="AZ70" i="44"/>
  <c r="AZ72" i="44"/>
  <c r="AB74" i="44"/>
  <c r="AR41" i="44"/>
  <c r="N83" i="44"/>
  <c r="E130" i="44"/>
  <c r="AP101" i="44"/>
  <c r="AC91" i="44"/>
  <c r="BQ104" i="44"/>
  <c r="I123" i="44"/>
  <c r="AN133" i="44"/>
  <c r="BI145" i="44"/>
  <c r="AE146" i="44"/>
  <c r="BC148" i="44"/>
  <c r="BN149" i="44"/>
  <c r="BL153" i="44"/>
  <c r="AN160" i="44"/>
  <c r="H163" i="44"/>
  <c r="X163" i="44"/>
  <c r="AN163" i="44"/>
  <c r="BD163" i="44"/>
  <c r="D164" i="44"/>
  <c r="S166" i="44"/>
  <c r="AI166" i="44"/>
  <c r="AW168" i="44"/>
  <c r="AS169" i="44"/>
  <c r="BI169" i="44"/>
  <c r="K171" i="44"/>
  <c r="AQ171" i="44"/>
  <c r="W172" i="44"/>
  <c r="AA173" i="44"/>
  <c r="AY173" i="44"/>
  <c r="W175" i="44"/>
  <c r="BO176" i="44"/>
  <c r="V179" i="44"/>
  <c r="AK181" i="44"/>
  <c r="AW182" i="44"/>
  <c r="BG185" i="44"/>
  <c r="AS186" i="44"/>
  <c r="Q187" i="44"/>
  <c r="AO187" i="44"/>
  <c r="BE187" i="44"/>
  <c r="AY188" i="44"/>
  <c r="G189" i="44"/>
  <c r="AE189" i="44"/>
  <c r="K190" i="44"/>
  <c r="AE191" i="44"/>
  <c r="R192" i="44"/>
  <c r="BF192" i="44"/>
  <c r="F193" i="44"/>
  <c r="AT193" i="44"/>
  <c r="Q194" i="44"/>
  <c r="H207" i="44"/>
  <c r="BD207" i="44"/>
  <c r="BD128" i="44"/>
  <c r="BB135" i="44"/>
  <c r="G138" i="44"/>
  <c r="W138" i="44"/>
  <c r="BM139" i="44"/>
  <c r="W141" i="44"/>
  <c r="AH144" i="44"/>
  <c r="W148" i="44"/>
  <c r="J149" i="44"/>
  <c r="P153" i="44"/>
  <c r="AM155" i="44"/>
  <c r="AA156" i="44"/>
  <c r="AI158" i="44"/>
  <c r="L162" i="44"/>
  <c r="AJ164" i="44"/>
  <c r="O165" i="44"/>
  <c r="AM165" i="44"/>
  <c r="E169" i="44"/>
  <c r="P170" i="44"/>
  <c r="AI171" i="44"/>
  <c r="BC172" i="44"/>
  <c r="AQ173" i="44"/>
  <c r="D174" i="44"/>
  <c r="AR174" i="44"/>
  <c r="BP174" i="44"/>
  <c r="AE177" i="44"/>
  <c r="AA178" i="44"/>
  <c r="I180" i="44"/>
  <c r="U181" i="44"/>
  <c r="AO182" i="44"/>
  <c r="M186" i="44"/>
  <c r="I187" i="44"/>
  <c r="AG187" i="44"/>
  <c r="AQ190" i="44"/>
  <c r="AU191" i="44"/>
  <c r="BK191" i="44"/>
  <c r="AX192" i="44"/>
  <c r="BJ193" i="44"/>
  <c r="AG194" i="44"/>
  <c r="AR197" i="44"/>
  <c r="AC200" i="44"/>
  <c r="AK202" i="44"/>
  <c r="BB44" i="44"/>
  <c r="AM79" i="44"/>
  <c r="C144" i="46"/>
  <c r="C144" i="44" s="1"/>
  <c r="AR95" i="44"/>
  <c r="F100" i="44"/>
  <c r="AL135" i="44"/>
  <c r="BB143" i="44"/>
  <c r="E145" i="44"/>
  <c r="U145" i="44"/>
  <c r="AK145" i="44"/>
  <c r="BO147" i="44"/>
  <c r="H151" i="44"/>
  <c r="X151" i="44"/>
  <c r="AN151" i="44"/>
  <c r="BD151" i="44"/>
  <c r="AB152" i="44"/>
  <c r="AR152" i="44"/>
  <c r="W155" i="44"/>
  <c r="AU157" i="44"/>
  <c r="M159" i="44"/>
  <c r="AC159" i="44"/>
  <c r="AZ162" i="44"/>
  <c r="K166" i="44"/>
  <c r="AG168" i="44"/>
  <c r="U169" i="44"/>
  <c r="AF170" i="44"/>
  <c r="O172" i="44"/>
  <c r="BK175" i="44"/>
  <c r="BC177" i="44"/>
  <c r="AL179" i="44"/>
  <c r="Y180" i="44"/>
  <c r="M181" i="44"/>
  <c r="BQ181" i="44"/>
  <c r="AG182" i="44"/>
  <c r="AK186" i="44"/>
  <c r="W189" i="44"/>
  <c r="AU189" i="44"/>
  <c r="G191" i="44"/>
  <c r="J192" i="44"/>
  <c r="AL193" i="44"/>
  <c r="I194" i="44"/>
  <c r="AW194" i="44"/>
  <c r="T195" i="44"/>
  <c r="BH195" i="44"/>
  <c r="L197" i="44"/>
  <c r="U200" i="44"/>
  <c r="I201" i="44"/>
  <c r="AO201" i="44"/>
  <c r="T206" i="44"/>
  <c r="X207" i="44"/>
  <c r="AV207" i="44"/>
  <c r="Z99" i="44"/>
  <c r="I139" i="44"/>
  <c r="Y28" i="44"/>
  <c r="U93" i="44"/>
  <c r="V98" i="44"/>
  <c r="K115" i="44"/>
  <c r="BA124" i="44"/>
  <c r="BQ124" i="44"/>
  <c r="AP126" i="44"/>
  <c r="AU141" i="44"/>
  <c r="F143" i="44"/>
  <c r="W146" i="44"/>
  <c r="AT150" i="44"/>
  <c r="AB154" i="44"/>
  <c r="AO161" i="44"/>
  <c r="BP162" i="44"/>
  <c r="BH164" i="44"/>
  <c r="G165" i="44"/>
  <c r="AQ166" i="44"/>
  <c r="BG166" i="44"/>
  <c r="AI173" i="44"/>
  <c r="BG173" i="44"/>
  <c r="G175" i="44"/>
  <c r="AE175" i="44"/>
  <c r="K176" i="44"/>
  <c r="G177" i="44"/>
  <c r="AU177" i="44"/>
  <c r="AD179" i="44"/>
  <c r="BB179" i="44"/>
  <c r="AO180" i="44"/>
  <c r="BE180" i="44"/>
  <c r="G184" i="44"/>
  <c r="BK184" i="44"/>
  <c r="BO185" i="44"/>
  <c r="AI188" i="44"/>
  <c r="AM189" i="44"/>
  <c r="S190" i="44"/>
  <c r="AI190" i="44"/>
  <c r="BN84" i="44"/>
  <c r="BG110" i="44"/>
  <c r="BL33" i="44"/>
  <c r="E124" i="44"/>
  <c r="K137" i="44"/>
  <c r="AY142" i="44"/>
  <c r="G146" i="44"/>
  <c r="AI147" i="44"/>
  <c r="AD150" i="44"/>
  <c r="AN153" i="44"/>
  <c r="L154" i="44"/>
  <c r="AZ154" i="44"/>
  <c r="S156" i="44"/>
  <c r="AI156" i="44"/>
  <c r="Y161" i="44"/>
  <c r="BE161" i="44"/>
  <c r="AR162" i="44"/>
  <c r="AB164" i="44"/>
  <c r="AN114" i="46"/>
  <c r="AN114" i="44"/>
  <c r="AQ110" i="44"/>
  <c r="BO45" i="46"/>
  <c r="AZ113" i="46"/>
  <c r="AZ113" i="44"/>
  <c r="Y105" i="44"/>
  <c r="C101" i="46"/>
  <c r="C101" i="44" s="1"/>
  <c r="BC79" i="44"/>
  <c r="AD85" i="44"/>
  <c r="AV96" i="44"/>
  <c r="Z97" i="44"/>
  <c r="Q103" i="44"/>
  <c r="BQ106" i="44"/>
  <c r="P114" i="44"/>
  <c r="AI115" i="44"/>
  <c r="AN131" i="44"/>
  <c r="BP132" i="44"/>
  <c r="Z134" i="44"/>
  <c r="Z136" i="44"/>
  <c r="AQ137" i="44"/>
  <c r="BK138" i="44"/>
  <c r="AO139" i="44"/>
  <c r="O141" i="44"/>
  <c r="K142" i="44"/>
  <c r="AT102" i="44"/>
  <c r="Y112" i="44"/>
  <c r="BL114" i="44"/>
  <c r="AL83" i="44"/>
  <c r="AV107" i="44"/>
  <c r="AA107" i="46"/>
  <c r="AA107" i="44"/>
  <c r="AT110" i="46"/>
  <c r="AT110" i="44"/>
  <c r="D112" i="46"/>
  <c r="D112" i="44"/>
  <c r="K114" i="46"/>
  <c r="K114" i="44"/>
  <c r="AX116" i="46"/>
  <c r="AX116" i="44"/>
  <c r="AJ119" i="46"/>
  <c r="AJ119" i="44"/>
  <c r="AV120" i="46"/>
  <c r="AV120" i="44"/>
  <c r="BH121" i="46"/>
  <c r="BH121" i="44"/>
  <c r="X122" i="46"/>
  <c r="X122" i="44"/>
  <c r="AV122" i="46"/>
  <c r="AV122" i="44"/>
  <c r="M126" i="46"/>
  <c r="M126" i="44"/>
  <c r="BA126" i="46"/>
  <c r="BA126" i="44"/>
  <c r="G127" i="46"/>
  <c r="G127" i="44"/>
  <c r="AQ128" i="46"/>
  <c r="AQ128" i="44"/>
  <c r="AF130" i="46"/>
  <c r="AF130" i="44"/>
  <c r="S131" i="46"/>
  <c r="S131" i="44"/>
  <c r="S133" i="46"/>
  <c r="S133" i="44"/>
  <c r="Y135" i="46"/>
  <c r="Y135" i="44"/>
  <c r="AC136" i="46"/>
  <c r="AC136" i="44"/>
  <c r="AK106" i="46"/>
  <c r="AK106" i="44"/>
  <c r="AJ108" i="44"/>
  <c r="AP90" i="44"/>
  <c r="AT98" i="44"/>
  <c r="BA104" i="44"/>
  <c r="BI91" i="44"/>
  <c r="BD96" i="44"/>
  <c r="E111" i="44"/>
  <c r="AK130" i="44"/>
  <c r="BL133" i="44"/>
  <c r="O146" i="44"/>
  <c r="BB100" i="44"/>
  <c r="AX90" i="44"/>
  <c r="BD37" i="44"/>
  <c r="BD77" i="44"/>
  <c r="Z84" i="44"/>
  <c r="E91" i="44"/>
  <c r="BM92" i="44"/>
  <c r="P96" i="44"/>
  <c r="BF97" i="44"/>
  <c r="BJ102" i="44"/>
  <c r="AF107" i="44"/>
  <c r="AR113" i="44"/>
  <c r="Y123" i="44"/>
  <c r="BM123" i="44"/>
  <c r="AS124" i="44"/>
  <c r="AF125" i="44"/>
  <c r="H131" i="44"/>
  <c r="F135" i="44"/>
  <c r="AX136" i="44"/>
  <c r="AP144" i="44"/>
  <c r="BG147" i="44"/>
  <c r="O148" i="44"/>
  <c r="AE148" i="44"/>
  <c r="AU148" i="44"/>
  <c r="AH149" i="44"/>
  <c r="AX149" i="44"/>
  <c r="T154" i="44"/>
  <c r="W157" i="44"/>
  <c r="AQ158" i="44"/>
  <c r="BG158" i="44"/>
  <c r="X160" i="44"/>
  <c r="AA45" i="44"/>
  <c r="AP99" i="44"/>
  <c r="BF101" i="44"/>
  <c r="U104" i="44"/>
  <c r="G109" i="44"/>
  <c r="C136" i="46"/>
  <c r="C136" i="44" s="1"/>
  <c r="BN67" i="44"/>
  <c r="J73" i="44"/>
  <c r="BF86" i="44"/>
  <c r="BB89" i="44"/>
  <c r="BI93" i="44"/>
  <c r="AZ108" i="44"/>
  <c r="AO121" i="44"/>
  <c r="D127" i="44"/>
  <c r="L132" i="44"/>
  <c r="M140" i="44"/>
  <c r="BJ143" i="44"/>
  <c r="A144" i="44"/>
  <c r="C88" i="46"/>
  <c r="C88" i="44" s="1"/>
  <c r="BH38" i="44"/>
  <c r="AL68" i="44"/>
  <c r="Z86" i="44"/>
  <c r="N87" i="44"/>
  <c r="AP88" i="44"/>
  <c r="N98" i="44"/>
  <c r="AT100" i="44"/>
  <c r="Q105" i="44"/>
  <c r="M106" i="44"/>
  <c r="O109" i="44"/>
  <c r="AM109" i="44"/>
  <c r="H114" i="44"/>
  <c r="U130" i="44"/>
  <c r="BI130" i="44"/>
  <c r="BL131" i="44"/>
  <c r="AT135" i="44"/>
  <c r="BJ135" i="44"/>
  <c r="AH136" i="44"/>
  <c r="E140" i="44"/>
  <c r="G141" i="44"/>
  <c r="BO142" i="44"/>
  <c r="V143" i="44"/>
  <c r="BQ145" i="44"/>
  <c r="AE155" i="44"/>
  <c r="AU155" i="44"/>
  <c r="BK155" i="44"/>
  <c r="AY156" i="44"/>
  <c r="G157" i="44"/>
  <c r="K158" i="44"/>
  <c r="AA158" i="44"/>
  <c r="BA159" i="44"/>
  <c r="BL160" i="44"/>
  <c r="V83" i="44"/>
  <c r="AH82" i="44"/>
  <c r="J88" i="44"/>
  <c r="AO92" i="44"/>
  <c r="V100" i="44"/>
  <c r="AN128" i="44"/>
  <c r="A103" i="44"/>
  <c r="AU116" i="44"/>
  <c r="J144" i="44"/>
  <c r="BA145" i="44"/>
  <c r="A86" i="44"/>
  <c r="C103" i="46"/>
  <c r="C103" i="44" s="1"/>
  <c r="C151" i="46"/>
  <c r="C151" i="44" s="1"/>
  <c r="V70" i="44"/>
  <c r="BN82" i="44"/>
  <c r="AT87" i="44"/>
  <c r="R90" i="44"/>
  <c r="T95" i="44"/>
  <c r="Z101" i="44"/>
  <c r="E104" i="44"/>
  <c r="X114" i="44"/>
  <c r="AQ115" i="44"/>
  <c r="AM116" i="44"/>
  <c r="AF128" i="44"/>
  <c r="AI129" i="44"/>
  <c r="BD133" i="44"/>
  <c r="AH134" i="44"/>
  <c r="AY137" i="44"/>
  <c r="Q139" i="44"/>
  <c r="U140" i="44"/>
  <c r="BC141" i="44"/>
  <c r="S142" i="44"/>
  <c r="AI142" i="44"/>
  <c r="AL143" i="44"/>
  <c r="AM146" i="44"/>
  <c r="BC146" i="44"/>
  <c r="F150" i="44"/>
  <c r="V150" i="44"/>
  <c r="AL150" i="44"/>
  <c r="BB150" i="44"/>
  <c r="P151" i="44"/>
  <c r="AF151" i="44"/>
  <c r="X153" i="44"/>
  <c r="BD153" i="44"/>
  <c r="AR154" i="44"/>
  <c r="BH154" i="44"/>
  <c r="O155" i="44"/>
  <c r="H160" i="44"/>
  <c r="N102" i="46"/>
  <c r="N102" i="44"/>
  <c r="S129" i="46"/>
  <c r="S129" i="44"/>
  <c r="T132" i="46"/>
  <c r="T132" i="44"/>
  <c r="R134" i="46"/>
  <c r="R134" i="44"/>
  <c r="AM138" i="46"/>
  <c r="AM138" i="44"/>
  <c r="AG139" i="46"/>
  <c r="AG139" i="44"/>
  <c r="BQ140" i="46"/>
  <c r="BQ140" i="44"/>
  <c r="BG142" i="46"/>
  <c r="BG142" i="44"/>
  <c r="AD143" i="46"/>
  <c r="AD143" i="44"/>
  <c r="BK146" i="46"/>
  <c r="BK146" i="44"/>
  <c r="K147" i="46"/>
  <c r="K147" i="44"/>
  <c r="AA147" i="46"/>
  <c r="AA147" i="44"/>
  <c r="AQ147" i="46"/>
  <c r="AQ147" i="44"/>
  <c r="L152" i="46"/>
  <c r="L152" i="44"/>
  <c r="BP152" i="46"/>
  <c r="BP152" i="44"/>
  <c r="G155" i="46"/>
  <c r="G155" i="44"/>
  <c r="AS159" i="46"/>
  <c r="AS159" i="44"/>
  <c r="BI159" i="46"/>
  <c r="BI159" i="44"/>
  <c r="AV160" i="46"/>
  <c r="AV160" i="44"/>
  <c r="Q161" i="46"/>
  <c r="Q161" i="44"/>
  <c r="AW161" i="46"/>
  <c r="AW161" i="44"/>
  <c r="T162" i="46"/>
  <c r="T162" i="44"/>
  <c r="W165" i="46"/>
  <c r="W165" i="44"/>
  <c r="AO168" i="46"/>
  <c r="AO168" i="44"/>
  <c r="AE172" i="46"/>
  <c r="AE172" i="44"/>
  <c r="T174" i="46"/>
  <c r="T174" i="44"/>
  <c r="O175" i="46"/>
  <c r="O175" i="44"/>
  <c r="O177" i="46"/>
  <c r="O177" i="44"/>
  <c r="K178" i="46"/>
  <c r="K178" i="44"/>
  <c r="BG178" i="46"/>
  <c r="BG178" i="44"/>
  <c r="F179" i="46"/>
  <c r="F179" i="44"/>
  <c r="BA181" i="46"/>
  <c r="BA181" i="44"/>
  <c r="Y182" i="46"/>
  <c r="Y182" i="44"/>
  <c r="BM182" i="46"/>
  <c r="BM182" i="44"/>
  <c r="BA183" i="46"/>
  <c r="BA183" i="44"/>
  <c r="O184" i="46"/>
  <c r="O184" i="44"/>
  <c r="AM184" i="46"/>
  <c r="AM184" i="44"/>
  <c r="AQ185" i="46"/>
  <c r="AQ185" i="44"/>
  <c r="U186" i="46"/>
  <c r="U186" i="44"/>
  <c r="BA186" i="46"/>
  <c r="BA186" i="44"/>
  <c r="AW187" i="46"/>
  <c r="AW187" i="44"/>
  <c r="K188" i="46"/>
  <c r="K188" i="44"/>
  <c r="AQ188" i="46"/>
  <c r="AQ188" i="44"/>
  <c r="AA190" i="46"/>
  <c r="AA190" i="44"/>
  <c r="AD137" i="44"/>
  <c r="Z138" i="44"/>
  <c r="BF138" i="44"/>
  <c r="BO190" i="44"/>
  <c r="O191" i="44"/>
  <c r="AD193" i="44"/>
  <c r="BM194" i="44"/>
  <c r="AJ195" i="44"/>
  <c r="BP197" i="44"/>
  <c r="D199" i="44"/>
  <c r="BH199" i="44"/>
  <c r="E200" i="44"/>
  <c r="AS200" i="44"/>
  <c r="BQ200" i="44"/>
  <c r="AG201" i="44"/>
  <c r="BM201" i="44"/>
  <c r="AC202" i="44"/>
  <c r="AV205" i="44"/>
  <c r="BL63" i="46"/>
  <c r="X87" i="46"/>
  <c r="X87" i="44"/>
  <c r="H98" i="46"/>
  <c r="H98" i="44"/>
  <c r="AK147" i="46"/>
  <c r="AK147" i="44"/>
  <c r="BQ147" i="46"/>
  <c r="BQ147" i="44"/>
  <c r="AO148" i="46"/>
  <c r="AO148" i="44"/>
  <c r="BM148" i="46"/>
  <c r="BM148" i="44"/>
  <c r="T149" i="46"/>
  <c r="T149" i="44"/>
  <c r="AF150" i="46"/>
  <c r="AF150" i="44"/>
  <c r="AT152" i="46"/>
  <c r="AT152" i="44"/>
  <c r="AH160" i="46"/>
  <c r="AH160" i="44"/>
  <c r="BF160" i="46"/>
  <c r="BF160" i="44"/>
  <c r="K161" i="46"/>
  <c r="K161" i="44"/>
  <c r="AQ161" i="46"/>
  <c r="AQ161" i="44"/>
  <c r="A163" i="44"/>
  <c r="C163" i="46"/>
  <c r="C163" i="44" s="1"/>
  <c r="J163" i="46"/>
  <c r="J163" i="44"/>
  <c r="AS166" i="46"/>
  <c r="AS166" i="44"/>
  <c r="BA166" i="46"/>
  <c r="BA166" i="44"/>
  <c r="BI166" i="46"/>
  <c r="BI166" i="44"/>
  <c r="BQ166" i="46"/>
  <c r="BQ166" i="44"/>
  <c r="O167" i="46"/>
  <c r="O167" i="44"/>
  <c r="AE167" i="46"/>
  <c r="AE167" i="44"/>
  <c r="AM167" i="46"/>
  <c r="AM167" i="44"/>
  <c r="AU167" i="46"/>
  <c r="AU167" i="44"/>
  <c r="BC167" i="46"/>
  <c r="BC167" i="44"/>
  <c r="BK167" i="46"/>
  <c r="BK167" i="44"/>
  <c r="K168" i="46"/>
  <c r="K168" i="44"/>
  <c r="S168" i="46"/>
  <c r="S168" i="44"/>
  <c r="AA168" i="46"/>
  <c r="AA168" i="44"/>
  <c r="AI168" i="46"/>
  <c r="AI168" i="44"/>
  <c r="AQ168" i="46"/>
  <c r="AQ168" i="44"/>
  <c r="AY168" i="46"/>
  <c r="AY168" i="44"/>
  <c r="BG168" i="46"/>
  <c r="BG168" i="44"/>
  <c r="BO168" i="46"/>
  <c r="BO168" i="44"/>
  <c r="O169" i="46"/>
  <c r="O169" i="44"/>
  <c r="W169" i="46"/>
  <c r="W169" i="44"/>
  <c r="AM169" i="46"/>
  <c r="AM169" i="44"/>
  <c r="AU169" i="46"/>
  <c r="AU169" i="44"/>
  <c r="AH170" i="46"/>
  <c r="AH170" i="44"/>
  <c r="BF170" i="46"/>
  <c r="BF170" i="44"/>
  <c r="E171" i="46"/>
  <c r="E171" i="44"/>
  <c r="M171" i="46"/>
  <c r="M171" i="44"/>
  <c r="U171" i="46"/>
  <c r="U171" i="44"/>
  <c r="AC171" i="46"/>
  <c r="AC171" i="44"/>
  <c r="AK171" i="46"/>
  <c r="AK171" i="44"/>
  <c r="AS171" i="46"/>
  <c r="AS171" i="44"/>
  <c r="BA171" i="46"/>
  <c r="BA171" i="44"/>
  <c r="BI171" i="46"/>
  <c r="BI171" i="44"/>
  <c r="BQ171" i="46"/>
  <c r="BQ171" i="44"/>
  <c r="I172" i="46"/>
  <c r="I172" i="44"/>
  <c r="Q172" i="46"/>
  <c r="Q172" i="44"/>
  <c r="Y172" i="46"/>
  <c r="Y172" i="44"/>
  <c r="AG172" i="46"/>
  <c r="AG172" i="44"/>
  <c r="AO172" i="46"/>
  <c r="AO172" i="44"/>
  <c r="AW172" i="46"/>
  <c r="AW172" i="44"/>
  <c r="BE172" i="46"/>
  <c r="BE172" i="44"/>
  <c r="BM172" i="46"/>
  <c r="BM172" i="44"/>
  <c r="M173" i="46"/>
  <c r="M173" i="44"/>
  <c r="U173" i="46"/>
  <c r="U173" i="44"/>
  <c r="AC173" i="46"/>
  <c r="AC173" i="44"/>
  <c r="AK173" i="46"/>
  <c r="AK173" i="44"/>
  <c r="AS173" i="46"/>
  <c r="AS173" i="44"/>
  <c r="BA173" i="46"/>
  <c r="BA173" i="44"/>
  <c r="BI173" i="46"/>
  <c r="BI173" i="44"/>
  <c r="BQ173" i="46"/>
  <c r="BQ173" i="44"/>
  <c r="F174" i="46"/>
  <c r="F174" i="44"/>
  <c r="N174" i="46"/>
  <c r="N174" i="44"/>
  <c r="V174" i="46"/>
  <c r="V174" i="44"/>
  <c r="AD174" i="46"/>
  <c r="AD174" i="44"/>
  <c r="AT174" i="46"/>
  <c r="AT174" i="44"/>
  <c r="BB174" i="46"/>
  <c r="BB174" i="44"/>
  <c r="BJ174" i="46"/>
  <c r="BJ174" i="44"/>
  <c r="A175" i="44"/>
  <c r="C175" i="46"/>
  <c r="C175" i="44" s="1"/>
  <c r="I175" i="46"/>
  <c r="I175" i="44"/>
  <c r="Q175" i="46"/>
  <c r="Q175" i="44"/>
  <c r="AG175" i="46"/>
  <c r="AG175" i="44"/>
  <c r="AO175" i="46"/>
  <c r="AO175" i="44"/>
  <c r="BM175" i="46"/>
  <c r="BM175" i="44"/>
  <c r="E176" i="46"/>
  <c r="E176" i="44"/>
  <c r="AK176" i="46"/>
  <c r="AK176" i="44"/>
  <c r="AS176" i="46"/>
  <c r="AS176" i="44"/>
  <c r="BA176" i="46"/>
  <c r="BA176" i="44"/>
  <c r="BI176" i="46"/>
  <c r="BI176" i="44"/>
  <c r="BQ176" i="46"/>
  <c r="BQ176" i="44"/>
  <c r="I177" i="46"/>
  <c r="I177" i="44"/>
  <c r="Q177" i="46"/>
  <c r="Q177" i="44"/>
  <c r="Y177" i="46"/>
  <c r="Y177" i="44"/>
  <c r="AG177" i="46"/>
  <c r="AG177" i="44"/>
  <c r="AO177" i="46"/>
  <c r="AO177" i="44"/>
  <c r="AW177" i="46"/>
  <c r="AW177" i="44"/>
  <c r="BE177" i="46"/>
  <c r="BE177" i="44"/>
  <c r="BM177" i="46"/>
  <c r="BM177" i="44"/>
  <c r="M178" i="46"/>
  <c r="M178" i="44"/>
  <c r="AK178" i="46"/>
  <c r="AK178" i="44"/>
  <c r="AS178" i="46"/>
  <c r="AS178" i="44"/>
  <c r="BI178" i="46"/>
  <c r="BI178" i="44"/>
  <c r="BQ178" i="46"/>
  <c r="BQ178" i="44"/>
  <c r="H179" i="46"/>
  <c r="H179" i="44"/>
  <c r="P179" i="46"/>
  <c r="P179" i="44"/>
  <c r="X179" i="46"/>
  <c r="X179" i="44"/>
  <c r="AN179" i="46"/>
  <c r="AN179" i="44"/>
  <c r="AV179" i="46"/>
  <c r="AV179" i="44"/>
  <c r="BD179" i="46"/>
  <c r="BD179" i="44"/>
  <c r="K180" i="46"/>
  <c r="K180" i="44"/>
  <c r="S180" i="46"/>
  <c r="S180" i="44"/>
  <c r="AA180" i="46"/>
  <c r="AA180" i="44"/>
  <c r="AI180" i="46"/>
  <c r="AI180" i="44"/>
  <c r="AQ180" i="46"/>
  <c r="AQ180" i="44"/>
  <c r="BG180" i="46"/>
  <c r="BG180" i="44"/>
  <c r="G181" i="46"/>
  <c r="G181" i="44"/>
  <c r="O181" i="46"/>
  <c r="O181" i="44"/>
  <c r="W181" i="46"/>
  <c r="W181" i="44"/>
  <c r="AE181" i="46"/>
  <c r="AE181" i="44"/>
  <c r="AM181" i="46"/>
  <c r="AM181" i="44"/>
  <c r="AU181" i="46"/>
  <c r="AU181" i="44"/>
  <c r="BC181" i="46"/>
  <c r="BC181" i="44"/>
  <c r="BK181" i="46"/>
  <c r="BK181" i="44"/>
  <c r="K182" i="46"/>
  <c r="K182" i="44"/>
  <c r="S182" i="46"/>
  <c r="S182" i="44"/>
  <c r="AQ182" i="46"/>
  <c r="AQ182" i="44"/>
  <c r="AY182" i="46"/>
  <c r="AY182" i="44"/>
  <c r="BG182" i="46"/>
  <c r="BG182" i="44"/>
  <c r="BO182" i="46"/>
  <c r="BO182" i="44"/>
  <c r="G183" i="46"/>
  <c r="G183" i="44"/>
  <c r="O183" i="46"/>
  <c r="O183" i="44"/>
  <c r="W183" i="46"/>
  <c r="W183" i="44"/>
  <c r="AE183" i="46"/>
  <c r="AE183" i="44"/>
  <c r="AM183" i="46"/>
  <c r="AM183" i="44"/>
  <c r="AU183" i="46"/>
  <c r="AU183" i="44"/>
  <c r="BC183" i="46"/>
  <c r="BC183" i="44"/>
  <c r="BK183" i="46"/>
  <c r="BK183" i="44"/>
  <c r="I184" i="46"/>
  <c r="I184" i="44"/>
  <c r="Q184" i="46"/>
  <c r="Q184" i="44"/>
  <c r="Y184" i="46"/>
  <c r="Y184" i="44"/>
  <c r="AG184" i="46"/>
  <c r="AG184" i="44"/>
  <c r="AO184" i="46"/>
  <c r="AO184" i="44"/>
  <c r="AW184" i="46"/>
  <c r="AW184" i="44"/>
  <c r="BE184" i="46"/>
  <c r="BE184" i="44"/>
  <c r="BM184" i="46"/>
  <c r="BM184" i="44"/>
  <c r="E185" i="46"/>
  <c r="E185" i="44"/>
  <c r="M185" i="46"/>
  <c r="M185" i="44"/>
  <c r="U185" i="46"/>
  <c r="U185" i="44"/>
  <c r="AC185" i="46"/>
  <c r="AC185" i="44"/>
  <c r="AK185" i="46"/>
  <c r="AK185" i="44"/>
  <c r="AS185" i="46"/>
  <c r="AS185" i="44"/>
  <c r="BA185" i="46"/>
  <c r="BA185" i="44"/>
  <c r="BI185" i="46"/>
  <c r="BI185" i="44"/>
  <c r="BQ185" i="46"/>
  <c r="BQ185" i="44"/>
  <c r="G186" i="46"/>
  <c r="G186" i="44"/>
  <c r="O186" i="46"/>
  <c r="O186" i="44"/>
  <c r="F108" i="46"/>
  <c r="F108" i="44"/>
  <c r="BC111" i="46"/>
  <c r="BC111" i="44"/>
  <c r="AT113" i="46"/>
  <c r="AT113" i="44"/>
  <c r="AS117" i="46"/>
  <c r="AS117" i="44"/>
  <c r="G122" i="46"/>
  <c r="G122" i="44"/>
  <c r="W122" i="46"/>
  <c r="W122" i="44"/>
  <c r="AI123" i="46"/>
  <c r="AI123" i="44"/>
  <c r="AY123" i="46"/>
  <c r="AY123" i="44"/>
  <c r="BO123" i="46"/>
  <c r="BO123" i="44"/>
  <c r="G124" i="46"/>
  <c r="G124" i="44"/>
  <c r="N127" i="46"/>
  <c r="N127" i="44"/>
  <c r="AX128" i="46"/>
  <c r="AX128" i="44"/>
  <c r="E129" i="46"/>
  <c r="E129" i="44"/>
  <c r="D134" i="46"/>
  <c r="D134" i="44"/>
  <c r="AS137" i="46"/>
  <c r="AS137" i="44"/>
  <c r="AV143" i="46"/>
  <c r="AV143" i="44"/>
  <c r="AE145" i="46"/>
  <c r="AE145" i="44"/>
  <c r="BC145" i="46"/>
  <c r="BC145" i="44"/>
  <c r="Q146" i="46"/>
  <c r="Q146" i="44"/>
  <c r="C155" i="46"/>
  <c r="C155" i="44" s="1"/>
  <c r="A155" i="44"/>
  <c r="AO155" i="46"/>
  <c r="AO155" i="44"/>
  <c r="E156" i="46"/>
  <c r="E156" i="44"/>
  <c r="BE157" i="46"/>
  <c r="BE157" i="44"/>
  <c r="J160" i="46"/>
  <c r="J160" i="44"/>
  <c r="AP160" i="46"/>
  <c r="AP160" i="44"/>
  <c r="BF163" i="46"/>
  <c r="BF163" i="44"/>
  <c r="AD164" i="46"/>
  <c r="AD164" i="44"/>
  <c r="AT164" i="46"/>
  <c r="AT164" i="44"/>
  <c r="BJ164" i="46"/>
  <c r="BJ164" i="44"/>
  <c r="Q165" i="46"/>
  <c r="Q165" i="44"/>
  <c r="AG165" i="46"/>
  <c r="AG165" i="44"/>
  <c r="U166" i="46"/>
  <c r="U166" i="44"/>
  <c r="AU91" i="44"/>
  <c r="AK129" i="44"/>
  <c r="BH149" i="44"/>
  <c r="H150" i="44"/>
  <c r="AW165" i="44"/>
  <c r="BC169" i="44"/>
  <c r="AF70" i="46"/>
  <c r="AF70" i="44"/>
  <c r="M80" i="46"/>
  <c r="M80" i="44"/>
  <c r="AR101" i="46"/>
  <c r="AR101" i="44"/>
  <c r="BL102" i="46"/>
  <c r="BL102" i="44"/>
  <c r="AP107" i="46"/>
  <c r="AP107" i="44"/>
  <c r="AL108" i="46"/>
  <c r="AL108" i="44"/>
  <c r="A107" i="27"/>
  <c r="A109" i="44"/>
  <c r="R125" i="46"/>
  <c r="R125" i="44"/>
  <c r="AX125" i="46"/>
  <c r="AX125" i="44"/>
  <c r="L126" i="46"/>
  <c r="L126" i="44"/>
  <c r="AD127" i="46"/>
  <c r="AD127" i="44"/>
  <c r="AT127" i="46"/>
  <c r="AT127" i="44"/>
  <c r="BJ127" i="46"/>
  <c r="BJ127" i="44"/>
  <c r="A126" i="27"/>
  <c r="C128" i="46"/>
  <c r="C128" i="44" s="1"/>
  <c r="O130" i="46"/>
  <c r="O130" i="44"/>
  <c r="AE130" i="46"/>
  <c r="AE130" i="44"/>
  <c r="AH131" i="46"/>
  <c r="AH131" i="44"/>
  <c r="V132" i="46"/>
  <c r="V132" i="44"/>
  <c r="AL132" i="46"/>
  <c r="AL132" i="44"/>
  <c r="BP136" i="46"/>
  <c r="BP136" i="44"/>
  <c r="U137" i="46"/>
  <c r="U137" i="44"/>
  <c r="AK137" i="46"/>
  <c r="AK137" i="44"/>
  <c r="BI137" i="46"/>
  <c r="BI137" i="44"/>
  <c r="Y138" i="46"/>
  <c r="Y138" i="44"/>
  <c r="BK140" i="46"/>
  <c r="BK140" i="44"/>
  <c r="AG141" i="46"/>
  <c r="AG141" i="44"/>
  <c r="M142" i="46"/>
  <c r="M142" i="44"/>
  <c r="AS142" i="46"/>
  <c r="AS142" i="44"/>
  <c r="BI142" i="46"/>
  <c r="BI142" i="44"/>
  <c r="BK145" i="46"/>
  <c r="BK145" i="44"/>
  <c r="I146" i="46"/>
  <c r="I146" i="44"/>
  <c r="AG146" i="46"/>
  <c r="AG146" i="44"/>
  <c r="BE146" i="46"/>
  <c r="BE146" i="44"/>
  <c r="U147" i="46"/>
  <c r="U147" i="44"/>
  <c r="BI147" i="46"/>
  <c r="BI147" i="44"/>
  <c r="X150" i="46"/>
  <c r="X150" i="44"/>
  <c r="J153" i="46"/>
  <c r="J153" i="44"/>
  <c r="AH153" i="46"/>
  <c r="AH153" i="44"/>
  <c r="M156" i="46"/>
  <c r="M156" i="44"/>
  <c r="AC156" i="46"/>
  <c r="AC156" i="44"/>
  <c r="AS156" i="46"/>
  <c r="AS156" i="44"/>
  <c r="BQ156" i="46"/>
  <c r="BQ156" i="44"/>
  <c r="AL162" i="46"/>
  <c r="AL162" i="44"/>
  <c r="BE165" i="46"/>
  <c r="BE165" i="44"/>
  <c r="Z170" i="46"/>
  <c r="Z170" i="44"/>
  <c r="AU130" i="44"/>
  <c r="AG155" i="44"/>
  <c r="AH163" i="44"/>
  <c r="AO165" i="44"/>
  <c r="AB99" i="46"/>
  <c r="AB99" i="44"/>
  <c r="X102" i="46"/>
  <c r="X102" i="44"/>
  <c r="AQ112" i="46"/>
  <c r="AQ112" i="44"/>
  <c r="U115" i="46"/>
  <c r="U115" i="44"/>
  <c r="AS115" i="46"/>
  <c r="AS115" i="44"/>
  <c r="AC117" i="46"/>
  <c r="AC117" i="44"/>
  <c r="AQ119" i="46"/>
  <c r="AQ119" i="44"/>
  <c r="G120" i="46"/>
  <c r="G120" i="44"/>
  <c r="AY121" i="46"/>
  <c r="AY121" i="44"/>
  <c r="BO121" i="46"/>
  <c r="BO121" i="44"/>
  <c r="J133" i="46"/>
  <c r="J133" i="44"/>
  <c r="AP133" i="46"/>
  <c r="AP133" i="44"/>
  <c r="T134" i="46"/>
  <c r="T134" i="44"/>
  <c r="AZ136" i="46"/>
  <c r="AZ136" i="44"/>
  <c r="E137" i="46"/>
  <c r="E137" i="44"/>
  <c r="W140" i="46"/>
  <c r="W140" i="44"/>
  <c r="AU140" i="46"/>
  <c r="AU140" i="44"/>
  <c r="AK142" i="46"/>
  <c r="AK142" i="44"/>
  <c r="BA142" i="46"/>
  <c r="BA142" i="44"/>
  <c r="AB144" i="46"/>
  <c r="AB144" i="44"/>
  <c r="AJ144" i="46"/>
  <c r="AJ144" i="44"/>
  <c r="AZ144" i="46"/>
  <c r="AZ144" i="44"/>
  <c r="Y148" i="46"/>
  <c r="Y148" i="44"/>
  <c r="BE148" i="46"/>
  <c r="BE148" i="44"/>
  <c r="F152" i="46"/>
  <c r="F152" i="44"/>
  <c r="BJ152" i="46"/>
  <c r="BJ152" i="44"/>
  <c r="BJ154" i="46"/>
  <c r="BJ154" i="44"/>
  <c r="AW155" i="46"/>
  <c r="AW155" i="44"/>
  <c r="AK158" i="46"/>
  <c r="AK158" i="44"/>
  <c r="O159" i="46"/>
  <c r="O159" i="44"/>
  <c r="S161" i="46"/>
  <c r="S161" i="44"/>
  <c r="AI161" i="46"/>
  <c r="AI161" i="44"/>
  <c r="BJ162" i="46"/>
  <c r="BJ162" i="44"/>
  <c r="R163" i="46"/>
  <c r="R163" i="44"/>
  <c r="BN128" i="44"/>
  <c r="P143" i="44"/>
  <c r="AT162" i="44"/>
  <c r="E173" i="44"/>
  <c r="BC104" i="46"/>
  <c r="BC104" i="44"/>
  <c r="K105" i="46"/>
  <c r="K105" i="44"/>
  <c r="AO109" i="46"/>
  <c r="AO109" i="44"/>
  <c r="AW109" i="46"/>
  <c r="AW109" i="44"/>
  <c r="G111" i="46"/>
  <c r="G111" i="44"/>
  <c r="AE111" i="46"/>
  <c r="AE111" i="44"/>
  <c r="BA115" i="46"/>
  <c r="BA115" i="44"/>
  <c r="BQ115" i="46"/>
  <c r="BQ115" i="44"/>
  <c r="AQ123" i="46"/>
  <c r="AQ123" i="44"/>
  <c r="D126" i="46"/>
  <c r="D126" i="44"/>
  <c r="R131" i="46"/>
  <c r="R131" i="44"/>
  <c r="AX131" i="46"/>
  <c r="AX131" i="44"/>
  <c r="AB134" i="46"/>
  <c r="AB134" i="44"/>
  <c r="AZ134" i="46"/>
  <c r="AZ134" i="44"/>
  <c r="H135" i="46"/>
  <c r="H135" i="44"/>
  <c r="T136" i="46"/>
  <c r="T136" i="44"/>
  <c r="BD143" i="46"/>
  <c r="BD143" i="44"/>
  <c r="AJ149" i="46"/>
  <c r="AJ149" i="44"/>
  <c r="R153" i="46"/>
  <c r="R153" i="44"/>
  <c r="AP153" i="46"/>
  <c r="AP153" i="44"/>
  <c r="AX153" i="46"/>
  <c r="AX153" i="44"/>
  <c r="BN153" i="46"/>
  <c r="BN153" i="44"/>
  <c r="AD154" i="46"/>
  <c r="AD154" i="44"/>
  <c r="I155" i="46"/>
  <c r="I155" i="44"/>
  <c r="BA156" i="46"/>
  <c r="BA156" i="44"/>
  <c r="Q157" i="46"/>
  <c r="Q157" i="44"/>
  <c r="G159" i="46"/>
  <c r="G159" i="44"/>
  <c r="AM159" i="46"/>
  <c r="AM159" i="44"/>
  <c r="BK159" i="46"/>
  <c r="BK159" i="44"/>
  <c r="Z160" i="46"/>
  <c r="Z160" i="44"/>
  <c r="AX163" i="46"/>
  <c r="AX163" i="44"/>
  <c r="V164" i="46"/>
  <c r="V164" i="44"/>
  <c r="C165" i="46"/>
  <c r="C165" i="44" s="1"/>
  <c r="A165" i="44"/>
  <c r="I157" i="44"/>
  <c r="AS158" i="44"/>
  <c r="G167" i="44"/>
  <c r="Y175" i="44"/>
  <c r="BP90" i="46"/>
  <c r="BP90" i="44"/>
  <c r="G104" i="46"/>
  <c r="G104" i="44"/>
  <c r="S112" i="46"/>
  <c r="S112" i="44"/>
  <c r="AY112" i="46"/>
  <c r="AY112" i="44"/>
  <c r="BN114" i="46"/>
  <c r="BN114" i="44"/>
  <c r="BM118" i="46"/>
  <c r="BM118" i="44"/>
  <c r="K119" i="46"/>
  <c r="K119" i="44"/>
  <c r="X135" i="46"/>
  <c r="X135" i="44"/>
  <c r="D136" i="46"/>
  <c r="D136" i="44"/>
  <c r="AJ136" i="46"/>
  <c r="AJ136" i="44"/>
  <c r="BH136" i="46"/>
  <c r="BH136" i="44"/>
  <c r="BM138" i="46"/>
  <c r="BM138" i="44"/>
  <c r="AM140" i="46"/>
  <c r="AM140" i="44"/>
  <c r="Y141" i="46"/>
  <c r="Y141" i="44"/>
  <c r="AW141" i="46"/>
  <c r="AW141" i="44"/>
  <c r="BL143" i="46"/>
  <c r="BL143" i="44"/>
  <c r="Y146" i="46"/>
  <c r="Y146" i="44"/>
  <c r="E147" i="46"/>
  <c r="E147" i="44"/>
  <c r="AS147" i="46"/>
  <c r="AS147" i="44"/>
  <c r="AW148" i="46"/>
  <c r="AW148" i="44"/>
  <c r="D149" i="46"/>
  <c r="D149" i="44"/>
  <c r="AP151" i="46"/>
  <c r="AP151" i="44"/>
  <c r="N152" i="46"/>
  <c r="N152" i="44"/>
  <c r="N154" i="46"/>
  <c r="N154" i="44"/>
  <c r="BM155" i="46"/>
  <c r="BM155" i="44"/>
  <c r="AW157" i="46"/>
  <c r="AW157" i="44"/>
  <c r="BM157" i="46"/>
  <c r="BM157" i="44"/>
  <c r="E158" i="46"/>
  <c r="E158" i="44"/>
  <c r="U158" i="46"/>
  <c r="U158" i="44"/>
  <c r="BI158" i="46"/>
  <c r="BI158" i="44"/>
  <c r="AE159" i="46"/>
  <c r="AE159" i="44"/>
  <c r="AA161" i="46"/>
  <c r="AA161" i="44"/>
  <c r="AD162" i="46"/>
  <c r="AD162" i="44"/>
  <c r="BM165" i="46"/>
  <c r="BM165" i="44"/>
  <c r="J170" i="46"/>
  <c r="J170" i="44"/>
  <c r="S123" i="44"/>
  <c r="AL127" i="44"/>
  <c r="K139" i="44"/>
  <c r="AA139" i="44"/>
  <c r="U142" i="44"/>
  <c r="F154" i="44"/>
  <c r="AK156" i="44"/>
  <c r="F113" i="46"/>
  <c r="F113" i="44"/>
  <c r="N113" i="46"/>
  <c r="N113" i="44"/>
  <c r="BE118" i="46"/>
  <c r="BE118" i="44"/>
  <c r="O120" i="46"/>
  <c r="O120" i="44"/>
  <c r="K123" i="46"/>
  <c r="K123" i="44"/>
  <c r="BN125" i="46"/>
  <c r="BN125" i="44"/>
  <c r="AJ126" i="46"/>
  <c r="AJ126" i="44"/>
  <c r="BF133" i="46"/>
  <c r="BF133" i="44"/>
  <c r="BQ137" i="46"/>
  <c r="BQ137" i="44"/>
  <c r="Q138" i="46"/>
  <c r="Q138" i="44"/>
  <c r="AG138" i="46"/>
  <c r="AG138" i="44"/>
  <c r="AW138" i="46"/>
  <c r="AW138" i="44"/>
  <c r="AQ139" i="46"/>
  <c r="AQ139" i="44"/>
  <c r="AO141" i="46"/>
  <c r="AO141" i="44"/>
  <c r="BM141" i="46"/>
  <c r="BM141" i="44"/>
  <c r="AN143" i="46"/>
  <c r="AN143" i="44"/>
  <c r="AU145" i="46"/>
  <c r="AU145" i="44"/>
  <c r="I148" i="46"/>
  <c r="I148" i="44"/>
  <c r="P150" i="46"/>
  <c r="P150" i="44"/>
  <c r="R151" i="46"/>
  <c r="R151" i="44"/>
  <c r="BF151" i="46"/>
  <c r="BF151" i="44"/>
  <c r="AD152" i="46"/>
  <c r="AD152" i="44"/>
  <c r="AT154" i="46"/>
  <c r="AT154" i="44"/>
  <c r="Y155" i="46"/>
  <c r="Y155" i="44"/>
  <c r="AG157" i="46"/>
  <c r="AG157" i="44"/>
  <c r="W159" i="46"/>
  <c r="W159" i="44"/>
  <c r="BC159" i="46"/>
  <c r="BC159" i="44"/>
  <c r="R160" i="46"/>
  <c r="R160" i="44"/>
  <c r="V162" i="46"/>
  <c r="V162" i="44"/>
  <c r="N164" i="46"/>
  <c r="N164" i="44"/>
  <c r="AL164" i="46"/>
  <c r="AL164" i="44"/>
  <c r="BB164" i="46"/>
  <c r="BB164" i="44"/>
  <c r="Y165" i="46"/>
  <c r="Y165" i="44"/>
  <c r="BK169" i="46"/>
  <c r="BK169" i="44"/>
  <c r="BE109" i="44"/>
  <c r="M110" i="44"/>
  <c r="U117" i="44"/>
  <c r="AR136" i="44"/>
  <c r="BE138" i="44"/>
  <c r="BH144" i="44"/>
  <c r="W145" i="44"/>
  <c r="AC147" i="44"/>
  <c r="AV150" i="44"/>
  <c r="BF153" i="44"/>
  <c r="V154" i="44"/>
  <c r="AL154" i="44"/>
  <c r="N162" i="44"/>
  <c r="AC166" i="44"/>
  <c r="BN170" i="44"/>
  <c r="AU200" i="46"/>
  <c r="AU200" i="44"/>
  <c r="AY201" i="46"/>
  <c r="AY201" i="44"/>
  <c r="O202" i="46"/>
  <c r="O202" i="44"/>
  <c r="W202" i="46"/>
  <c r="W202" i="44"/>
  <c r="AM202" i="46"/>
  <c r="AM202" i="44"/>
  <c r="AA203" i="46"/>
  <c r="AA203" i="44"/>
  <c r="AI203" i="46"/>
  <c r="AI203" i="44"/>
  <c r="AQ203" i="46"/>
  <c r="AQ203" i="44"/>
  <c r="N204" i="46"/>
  <c r="N204" i="44"/>
  <c r="AL204" i="46"/>
  <c r="AL204" i="44"/>
  <c r="AT204" i="46"/>
  <c r="AT204" i="44"/>
  <c r="R205" i="46"/>
  <c r="R205" i="44"/>
  <c r="Z205" i="46"/>
  <c r="Z205" i="44"/>
  <c r="AH205" i="46"/>
  <c r="AH205" i="44"/>
  <c r="AX205" i="46"/>
  <c r="AX205" i="44"/>
  <c r="BF205" i="46"/>
  <c r="BF205" i="44"/>
  <c r="F206" i="46"/>
  <c r="F206" i="44"/>
  <c r="N206" i="46"/>
  <c r="N206" i="44"/>
  <c r="AL206" i="46"/>
  <c r="AL206" i="44"/>
  <c r="AT206" i="46"/>
  <c r="AT206" i="44"/>
  <c r="Z207" i="46"/>
  <c r="Z207" i="44"/>
  <c r="AX207" i="46"/>
  <c r="AX207" i="44"/>
  <c r="BF207" i="46"/>
  <c r="BF207" i="44"/>
  <c r="Y189" i="46"/>
  <c r="Y189" i="44"/>
  <c r="AG189" i="46"/>
  <c r="AG189" i="44"/>
  <c r="AS190" i="46"/>
  <c r="AS190" i="44"/>
  <c r="R196" i="46"/>
  <c r="R196" i="44"/>
  <c r="Z198" i="46"/>
  <c r="Z198" i="44"/>
  <c r="C198" i="46"/>
  <c r="C198" i="44" s="1"/>
  <c r="AO189" i="44"/>
  <c r="BE189" i="46"/>
  <c r="BE189" i="44"/>
  <c r="BE191" i="46"/>
  <c r="BE191" i="44"/>
  <c r="BH192" i="46"/>
  <c r="BH192" i="44"/>
  <c r="K194" i="46"/>
  <c r="K194" i="44"/>
  <c r="AI194" i="46"/>
  <c r="AI194" i="44"/>
  <c r="BG194" i="46"/>
  <c r="BG194" i="44"/>
  <c r="F197" i="46"/>
  <c r="F197" i="44"/>
  <c r="R198" i="46"/>
  <c r="R198" i="44"/>
  <c r="BC186" i="44"/>
  <c r="AI187" i="44"/>
  <c r="AS188" i="44"/>
  <c r="BM189" i="44"/>
  <c r="AR192" i="44"/>
  <c r="V195" i="44"/>
  <c r="AM186" i="46"/>
  <c r="AM186" i="44"/>
  <c r="BG187" i="46"/>
  <c r="BG187" i="44"/>
  <c r="BI188" i="46"/>
  <c r="BI188" i="44"/>
  <c r="I191" i="46"/>
  <c r="I191" i="44"/>
  <c r="P193" i="46"/>
  <c r="P193" i="44"/>
  <c r="AB192" i="44"/>
  <c r="BQ190" i="44"/>
  <c r="AW191" i="44"/>
  <c r="N197" i="44"/>
  <c r="AL199" i="44"/>
  <c r="AU186" i="44"/>
  <c r="AK188" i="44"/>
  <c r="I189" i="44"/>
  <c r="Q191" i="44"/>
  <c r="BM191" i="44"/>
  <c r="T192" i="44"/>
  <c r="BP192" i="44"/>
  <c r="S194" i="44"/>
  <c r="BF196" i="44"/>
  <c r="BN198" i="44"/>
  <c r="AD199" i="44"/>
  <c r="BC202" i="44"/>
  <c r="S203" i="44"/>
  <c r="BO203" i="44"/>
  <c r="BJ204" i="44"/>
  <c r="AC190" i="46"/>
  <c r="AC190" i="44"/>
  <c r="X193" i="46"/>
  <c r="X193" i="44"/>
  <c r="AQ194" i="46"/>
  <c r="AQ194" i="44"/>
  <c r="AT195" i="46"/>
  <c r="AT195" i="44"/>
  <c r="BN196" i="46"/>
  <c r="BN196" i="44"/>
  <c r="N199" i="46"/>
  <c r="N199" i="44"/>
  <c r="BB199" i="46"/>
  <c r="BB199" i="44"/>
  <c r="AA194" i="44"/>
  <c r="AC188" i="44"/>
  <c r="AK190" i="44"/>
  <c r="AO191" i="44"/>
  <c r="AN193" i="44"/>
  <c r="BL193" i="44"/>
  <c r="AX196" i="44"/>
  <c r="AP198" i="44"/>
  <c r="BJ199" i="44"/>
  <c r="G200" i="44"/>
  <c r="M188" i="46"/>
  <c r="M188" i="44"/>
  <c r="U190" i="46"/>
  <c r="U190" i="44"/>
  <c r="AL197" i="46"/>
  <c r="AL197" i="44"/>
  <c r="AT197" i="46"/>
  <c r="AT197" i="44"/>
  <c r="AX198" i="46"/>
  <c r="AX198" i="44"/>
  <c r="BF198" i="46"/>
  <c r="BF198" i="44"/>
  <c r="F199" i="46"/>
  <c r="F199" i="44"/>
  <c r="O200" i="46"/>
  <c r="O200" i="44"/>
  <c r="K187" i="44"/>
  <c r="V197" i="44"/>
  <c r="C200" i="46"/>
  <c r="C200" i="44" s="1"/>
  <c r="V29" i="44"/>
  <c r="AY187" i="44"/>
  <c r="U188" i="44"/>
  <c r="BQ188" i="44"/>
  <c r="M190" i="44"/>
  <c r="BI190" i="44"/>
  <c r="L192" i="44"/>
  <c r="AL195" i="44"/>
  <c r="BJ195" i="44"/>
  <c r="AP196" i="44"/>
  <c r="AH198" i="44"/>
  <c r="V199" i="44"/>
  <c r="AQ201" i="44"/>
  <c r="AA187" i="46"/>
  <c r="AA187" i="44"/>
  <c r="AQ187" i="46"/>
  <c r="AQ187" i="44"/>
  <c r="BA188" i="46"/>
  <c r="BA188" i="44"/>
  <c r="AJ192" i="46"/>
  <c r="AJ192" i="44"/>
  <c r="AV193" i="46"/>
  <c r="AV193" i="44"/>
  <c r="BD193" i="46"/>
  <c r="BD193" i="44"/>
  <c r="N195" i="46"/>
  <c r="N195" i="44"/>
  <c r="AH196" i="46"/>
  <c r="AH196" i="44"/>
  <c r="Y191" i="44"/>
  <c r="Y66" i="44"/>
  <c r="BK186" i="44"/>
  <c r="BO187" i="44"/>
  <c r="AG191" i="44"/>
  <c r="AF193" i="44"/>
  <c r="J196" i="44"/>
  <c r="AI201" i="44"/>
  <c r="K203" i="44"/>
  <c r="BG203" i="44"/>
  <c r="AD204" i="44"/>
  <c r="Y54" i="46"/>
  <c r="Y54" i="44"/>
  <c r="AZ69" i="46"/>
  <c r="AZ69" i="44"/>
  <c r="Q109" i="46"/>
  <c r="Q109" i="44"/>
  <c r="AC110" i="46"/>
  <c r="AC110" i="44"/>
  <c r="O111" i="46"/>
  <c r="O111" i="44"/>
  <c r="AM111" i="46"/>
  <c r="AM111" i="44"/>
  <c r="R114" i="46"/>
  <c r="R114" i="44"/>
  <c r="I118" i="46"/>
  <c r="I118" i="44"/>
  <c r="Y118" i="46"/>
  <c r="Y118" i="44"/>
  <c r="AO118" i="46"/>
  <c r="AO118" i="44"/>
  <c r="W120" i="46"/>
  <c r="W120" i="44"/>
  <c r="AM120" i="46"/>
  <c r="AM120" i="44"/>
  <c r="BC122" i="46"/>
  <c r="BC122" i="44"/>
  <c r="AM124" i="46"/>
  <c r="AM124" i="44"/>
  <c r="BC124" i="46"/>
  <c r="BC124" i="44"/>
  <c r="AP125" i="46"/>
  <c r="AP125" i="44"/>
  <c r="T126" i="46"/>
  <c r="T126" i="44"/>
  <c r="AB126" i="46"/>
  <c r="AB126" i="44"/>
  <c r="AZ126" i="46"/>
  <c r="AZ126" i="44"/>
  <c r="V127" i="46"/>
  <c r="V127" i="44"/>
  <c r="BB127" i="46"/>
  <c r="BB127" i="44"/>
  <c r="R128" i="46"/>
  <c r="R128" i="44"/>
  <c r="AH128" i="46"/>
  <c r="AH128" i="44"/>
  <c r="BF128" i="46"/>
  <c r="BF128" i="44"/>
  <c r="M129" i="46"/>
  <c r="M129" i="44"/>
  <c r="AC129" i="46"/>
  <c r="AC129" i="44"/>
  <c r="BA129" i="46"/>
  <c r="BA129" i="44"/>
  <c r="BN131" i="46"/>
  <c r="BN131" i="44"/>
  <c r="N132" i="46"/>
  <c r="N132" i="44"/>
  <c r="AD132" i="46"/>
  <c r="AD132" i="44"/>
  <c r="AT132" i="46"/>
  <c r="AT132" i="44"/>
  <c r="BJ132" i="46"/>
  <c r="BJ132" i="44"/>
  <c r="A131" i="27"/>
  <c r="C133" i="46"/>
  <c r="C133" i="44" s="1"/>
  <c r="Z133" i="46"/>
  <c r="Z133" i="44"/>
  <c r="BN133" i="46"/>
  <c r="BN133" i="44"/>
  <c r="L134" i="46"/>
  <c r="L134" i="44"/>
  <c r="AR134" i="46"/>
  <c r="AR134" i="44"/>
  <c r="BH134" i="46"/>
  <c r="BH134" i="44"/>
  <c r="AN135" i="46"/>
  <c r="AN135" i="44"/>
  <c r="BD135" i="46"/>
  <c r="BD135" i="44"/>
  <c r="BL135" i="46"/>
  <c r="BL135" i="44"/>
  <c r="L136" i="46"/>
  <c r="L136" i="44"/>
  <c r="AB136" i="46"/>
  <c r="AB136" i="44"/>
  <c r="M137" i="46"/>
  <c r="M137" i="44"/>
  <c r="I138" i="46"/>
  <c r="I138" i="44"/>
  <c r="S139" i="46"/>
  <c r="S139" i="44"/>
  <c r="BG139" i="46"/>
  <c r="BG139" i="44"/>
  <c r="G140" i="46"/>
  <c r="G140" i="44"/>
  <c r="O140" i="46"/>
  <c r="O140" i="44"/>
  <c r="AE140" i="46"/>
  <c r="AE140" i="44"/>
  <c r="I141" i="46"/>
  <c r="I141" i="44"/>
  <c r="BE141" i="46"/>
  <c r="BE141" i="44"/>
  <c r="AC142" i="46"/>
  <c r="AC142" i="44"/>
  <c r="BQ142" i="46"/>
  <c r="BQ142" i="44"/>
  <c r="T144" i="46"/>
  <c r="T144" i="44"/>
  <c r="AR144" i="46"/>
  <c r="AR144" i="44"/>
  <c r="G145" i="46"/>
  <c r="G145" i="44"/>
  <c r="AO146" i="46"/>
  <c r="AO146" i="44"/>
  <c r="M147" i="46"/>
  <c r="M147" i="44"/>
  <c r="BA147" i="46"/>
  <c r="BA147" i="44"/>
  <c r="Q148" i="46"/>
  <c r="Q148" i="44"/>
  <c r="L149" i="46"/>
  <c r="L149" i="44"/>
  <c r="AB149" i="46"/>
  <c r="AB149" i="44"/>
  <c r="AR149" i="46"/>
  <c r="AR149" i="44"/>
  <c r="BP149" i="46"/>
  <c r="BP149" i="44"/>
  <c r="AN150" i="46"/>
  <c r="AN150" i="44"/>
  <c r="BD150" i="46"/>
  <c r="BD150" i="44"/>
  <c r="BL150" i="46"/>
  <c r="BL150" i="44"/>
  <c r="J151" i="46"/>
  <c r="J151" i="44"/>
  <c r="Z151" i="46"/>
  <c r="Z151" i="44"/>
  <c r="AH151" i="46"/>
  <c r="AH151" i="44"/>
  <c r="AX151" i="46"/>
  <c r="AX151" i="44"/>
  <c r="V152" i="46"/>
  <c r="V152" i="44"/>
  <c r="AL152" i="46"/>
  <c r="AL152" i="44"/>
  <c r="BB152" i="46"/>
  <c r="BB152" i="44"/>
  <c r="Z153" i="46"/>
  <c r="Z153" i="44"/>
  <c r="BB154" i="46"/>
  <c r="BB154" i="44"/>
  <c r="Q155" i="46"/>
  <c r="Q155" i="44"/>
  <c r="BE155" i="46"/>
  <c r="BE155" i="44"/>
  <c r="U156" i="46"/>
  <c r="U156" i="44"/>
  <c r="H85" i="46"/>
  <c r="H85" i="44"/>
  <c r="BD98" i="44"/>
  <c r="BC95" i="46"/>
  <c r="BC95" i="44"/>
  <c r="AG102" i="46"/>
  <c r="AG102" i="44"/>
  <c r="AS80" i="46"/>
  <c r="AS80" i="44"/>
  <c r="AB86" i="46"/>
  <c r="AB86" i="44"/>
  <c r="T88" i="46"/>
  <c r="T88" i="44"/>
  <c r="L90" i="44"/>
  <c r="R96" i="44"/>
  <c r="A128" i="44"/>
  <c r="AV85" i="44"/>
  <c r="P98" i="44"/>
  <c r="BG103" i="44"/>
  <c r="AT108" i="44"/>
  <c r="Y109" i="44"/>
  <c r="AX114" i="44"/>
  <c r="BI117" i="44"/>
  <c r="AI119" i="44"/>
  <c r="K121" i="44"/>
  <c r="AH125" i="44"/>
  <c r="AS129" i="44"/>
  <c r="AY103" i="46"/>
  <c r="AY103" i="44"/>
  <c r="AI92" i="44"/>
  <c r="AX96" i="44"/>
  <c r="H100" i="44"/>
  <c r="C109" i="46"/>
  <c r="C109" i="44" s="1"/>
  <c r="AD76" i="44"/>
  <c r="Z96" i="44"/>
  <c r="BL98" i="44"/>
  <c r="AA103" i="44"/>
  <c r="AI105" i="44"/>
  <c r="J107" i="44"/>
  <c r="U110" i="44"/>
  <c r="S119" i="44"/>
  <c r="AI121" i="44"/>
  <c r="U129" i="44"/>
  <c r="R133" i="44"/>
  <c r="BK30" i="44"/>
  <c r="T71" i="44"/>
  <c r="P81" i="44"/>
  <c r="BK91" i="44"/>
  <c r="P100" i="44"/>
  <c r="BH101" i="44"/>
  <c r="BO105" i="44"/>
  <c r="BC106" i="44"/>
  <c r="BF107" i="44"/>
  <c r="BK111" i="44"/>
  <c r="K112" i="44"/>
  <c r="BO112" i="44"/>
  <c r="V113" i="44"/>
  <c r="BB113" i="44"/>
  <c r="Q118" i="44"/>
  <c r="AG118" i="44"/>
  <c r="AA123" i="44"/>
  <c r="BG123" i="44"/>
  <c r="W124" i="44"/>
  <c r="BP126" i="44"/>
  <c r="BQ129" i="44"/>
  <c r="BK130" i="44"/>
  <c r="J131" i="44"/>
  <c r="Z131" i="44"/>
  <c r="AH133" i="44"/>
  <c r="AX133" i="44"/>
  <c r="P135" i="44"/>
  <c r="AF135" i="44"/>
  <c r="AC137" i="44"/>
  <c r="AI139" i="44"/>
  <c r="BC140" i="44"/>
  <c r="E142" i="44"/>
  <c r="AF143" i="44"/>
  <c r="L144" i="44"/>
  <c r="O145" i="44"/>
  <c r="AM145" i="44"/>
  <c r="AW146" i="44"/>
  <c r="BA63" i="46"/>
  <c r="BA63" i="44"/>
  <c r="H67" i="46"/>
  <c r="H67" i="44"/>
  <c r="AJ68" i="46"/>
  <c r="AJ68" i="44"/>
  <c r="BH70" i="46"/>
  <c r="BH70" i="44"/>
  <c r="AB97" i="46"/>
  <c r="AB97" i="44"/>
  <c r="AR99" i="46"/>
  <c r="AR99" i="44"/>
  <c r="V95" i="44"/>
  <c r="L101" i="44"/>
  <c r="P74" i="44"/>
  <c r="AJ84" i="44"/>
  <c r="AQ92" i="44"/>
  <c r="AJ97" i="44"/>
  <c r="W104" i="44"/>
  <c r="AQ105" i="44"/>
  <c r="AE106" i="44"/>
  <c r="AD108" i="44"/>
  <c r="C114" i="46"/>
  <c r="C114" i="44" s="1"/>
  <c r="Q47" i="44"/>
  <c r="BP51" i="44"/>
  <c r="AZ71" i="44"/>
  <c r="AQ96" i="44"/>
  <c r="BN96" i="44"/>
  <c r="AZ99" i="44"/>
  <c r="AB101" i="44"/>
  <c r="AG109" i="44"/>
  <c r="E110" i="44"/>
  <c r="BA110" i="44"/>
  <c r="BQ110" i="44"/>
  <c r="AK117" i="44"/>
  <c r="BQ117" i="44"/>
  <c r="BK120" i="44"/>
  <c r="S121" i="44"/>
  <c r="AM122" i="44"/>
  <c r="BK122" i="44"/>
  <c r="AU124" i="44"/>
  <c r="BK124" i="44"/>
  <c r="J125" i="44"/>
  <c r="Z125" i="44"/>
  <c r="F127" i="44"/>
  <c r="J128" i="44"/>
  <c r="AP128" i="44"/>
  <c r="G130" i="44"/>
  <c r="W130" i="44"/>
  <c r="AP131" i="44"/>
  <c r="BB132" i="44"/>
  <c r="AJ134" i="44"/>
  <c r="BP134" i="44"/>
  <c r="AV135" i="44"/>
  <c r="BA137" i="44"/>
  <c r="AO138" i="44"/>
  <c r="AY139" i="44"/>
  <c r="H143" i="44"/>
  <c r="X143" i="44"/>
  <c r="D144" i="44"/>
  <c r="BP144" i="44"/>
  <c r="BM146" i="44"/>
  <c r="AG148" i="44"/>
  <c r="AZ149" i="44"/>
  <c r="AM50" i="44"/>
  <c r="T97" i="44"/>
  <c r="AM104" i="44"/>
  <c r="AF89" i="44"/>
  <c r="BB95" i="44"/>
  <c r="BD100" i="44"/>
  <c r="AU104" i="44"/>
  <c r="S105" i="44"/>
  <c r="BK106" i="44"/>
  <c r="A114" i="44"/>
  <c r="AX64" i="44"/>
  <c r="L73" i="44"/>
  <c r="AM91" i="44"/>
  <c r="BL100" i="44"/>
  <c r="S103" i="44"/>
  <c r="AQ103" i="44"/>
  <c r="R107" i="44"/>
  <c r="AH107" i="44"/>
  <c r="AX107" i="44"/>
  <c r="AD113" i="44"/>
  <c r="BJ113" i="44"/>
  <c r="Z114" i="44"/>
  <c r="AP114" i="44"/>
  <c r="E117" i="44"/>
  <c r="BA117" i="44"/>
  <c r="BG119" i="44"/>
  <c r="O124" i="44"/>
  <c r="AE124" i="44"/>
  <c r="BF125" i="44"/>
  <c r="AR126" i="44"/>
  <c r="BH126" i="44"/>
  <c r="Z128" i="44"/>
  <c r="BI129" i="44"/>
  <c r="AM130" i="44"/>
  <c r="BC130" i="44"/>
  <c r="BF131" i="44"/>
  <c r="F132" i="44"/>
  <c r="BI156" i="44"/>
  <c r="Y157" i="44"/>
  <c r="M158" i="44"/>
  <c r="BA158" i="44"/>
  <c r="BG161" i="44"/>
  <c r="BB162" i="44"/>
  <c r="Z163" i="44"/>
  <c r="G108" i="44"/>
  <c r="F110" i="44"/>
  <c r="AR112" i="44"/>
  <c r="AO157" i="44"/>
  <c r="AC158" i="44"/>
  <c r="BQ158" i="44"/>
  <c r="AU159" i="44"/>
  <c r="AX160" i="44"/>
  <c r="BN160" i="44"/>
  <c r="AY161" i="44"/>
  <c r="F162" i="44"/>
  <c r="AP163" i="44"/>
  <c r="BN163" i="44"/>
  <c r="I165" i="44"/>
  <c r="M166" i="44"/>
  <c r="AK166" i="44"/>
  <c r="W167" i="44"/>
  <c r="G169" i="44"/>
  <c r="AE169" i="44"/>
  <c r="R170" i="44"/>
  <c r="AX170" i="44"/>
  <c r="BA83" i="44"/>
  <c r="AC87" i="44"/>
  <c r="AG88" i="44"/>
  <c r="AC90" i="44"/>
  <c r="BL91" i="44"/>
  <c r="AJ93" i="44"/>
  <c r="BM97" i="44"/>
  <c r="AO101" i="44"/>
  <c r="AW102" i="44"/>
  <c r="AB103" i="44"/>
  <c r="AZ103" i="44"/>
  <c r="BI51" i="44"/>
  <c r="AC99" i="44"/>
  <c r="M101" i="44"/>
  <c r="H104" i="44"/>
  <c r="AV104" i="44"/>
  <c r="BG107" i="44"/>
  <c r="AU113" i="44"/>
  <c r="BK113" i="44"/>
  <c r="BB117" i="44"/>
  <c r="AH118" i="44"/>
  <c r="AX118" i="44"/>
  <c r="BQ67" i="44"/>
  <c r="AF104" i="44"/>
  <c r="N115" i="44"/>
  <c r="AD22" i="44"/>
  <c r="BG52" i="44"/>
  <c r="BA90" i="44"/>
  <c r="AR92" i="44"/>
  <c r="AK97" i="44"/>
  <c r="BE98" i="44"/>
  <c r="AG100" i="44"/>
  <c r="C116" i="46"/>
  <c r="C116" i="44" s="1"/>
  <c r="E42" i="44"/>
  <c r="W95" i="44"/>
  <c r="BH103" i="44"/>
  <c r="AJ112" i="44"/>
  <c r="AZ112" i="44"/>
  <c r="W113" i="44"/>
  <c r="AM113" i="44"/>
  <c r="AA114" i="44"/>
  <c r="R116" i="44"/>
  <c r="BN116" i="44"/>
  <c r="N117" i="44"/>
  <c r="BN118" i="44"/>
  <c r="L119" i="44"/>
  <c r="AR119" i="44"/>
  <c r="BH119" i="44"/>
  <c r="X120" i="44"/>
  <c r="BD120" i="44"/>
  <c r="AZ121" i="44"/>
  <c r="H124" i="44"/>
  <c r="X124" i="44"/>
  <c r="AN124" i="44"/>
  <c r="BG125" i="44"/>
  <c r="U126" i="44"/>
  <c r="O127" i="44"/>
  <c r="AU127" i="44"/>
  <c r="BB129" i="44"/>
  <c r="W132" i="44"/>
  <c r="BQ134" i="44"/>
  <c r="Y70" i="44"/>
  <c r="AG83" i="44"/>
  <c r="AB92" i="44"/>
  <c r="BD93" i="44"/>
  <c r="AO100" i="44"/>
  <c r="A74" i="44"/>
  <c r="C118" i="46"/>
  <c r="C118" i="44" s="1"/>
  <c r="C130" i="46"/>
  <c r="C130" i="44" s="1"/>
  <c r="BG75" i="44"/>
  <c r="O80" i="44"/>
  <c r="AB84" i="44"/>
  <c r="AP85" i="44"/>
  <c r="AO89" i="44"/>
  <c r="H93" i="44"/>
  <c r="U97" i="44"/>
  <c r="BA97" i="44"/>
  <c r="I100" i="44"/>
  <c r="BM100" i="44"/>
  <c r="BQ101" i="44"/>
  <c r="BM102" i="44"/>
  <c r="P104" i="44"/>
  <c r="BG114" i="44"/>
  <c r="AP118" i="44"/>
  <c r="AF122" i="44"/>
  <c r="T123" i="44"/>
  <c r="AZ123" i="44"/>
  <c r="BK127" i="44"/>
  <c r="V129" i="44"/>
  <c r="AL129" i="44"/>
  <c r="H130" i="44"/>
  <c r="AS134" i="44"/>
  <c r="AW135" i="44"/>
  <c r="E136" i="44"/>
  <c r="U136" i="44"/>
  <c r="AS136" i="44"/>
  <c r="T139" i="44"/>
  <c r="AR139" i="44"/>
  <c r="BH139" i="44"/>
  <c r="BD140" i="44"/>
  <c r="AP141" i="44"/>
  <c r="I143" i="44"/>
  <c r="BE143" i="44"/>
  <c r="M144" i="44"/>
  <c r="H145" i="44"/>
  <c r="BQ47" i="44"/>
  <c r="G48" i="44"/>
  <c r="AW15" i="44"/>
  <c r="AV51" i="44"/>
  <c r="X17" i="44"/>
  <c r="BC35" i="44"/>
  <c r="Q45" i="44"/>
  <c r="T73" i="44"/>
  <c r="AF74" i="44"/>
  <c r="AJ82" i="44"/>
  <c r="AJ90" i="44"/>
  <c r="O91" i="44"/>
  <c r="BL17" i="44"/>
  <c r="Q63" i="44"/>
  <c r="BL70" i="44"/>
  <c r="AT13" i="44"/>
  <c r="M46" i="44"/>
  <c r="AQ49" i="44"/>
  <c r="K52" i="44"/>
  <c r="D69" i="44"/>
  <c r="E80" i="44"/>
  <c r="BP84" i="44"/>
  <c r="T99" i="44"/>
  <c r="H102" i="44"/>
  <c r="Y63" i="44"/>
  <c r="BP65" i="44"/>
  <c r="D67" i="44"/>
  <c r="BP67" i="44"/>
  <c r="T69" i="44"/>
  <c r="BK23" i="46"/>
  <c r="AC47" i="44"/>
  <c r="O50" i="44"/>
  <c r="P66" i="44"/>
  <c r="AJ71" i="44"/>
  <c r="AQ21" i="44"/>
  <c r="BC50" i="44"/>
  <c r="BM63" i="44"/>
  <c r="AI52" i="44"/>
  <c r="C67" i="46"/>
  <c r="C67" i="44" s="1"/>
  <c r="V39" i="44"/>
  <c r="BM45" i="44"/>
  <c r="AI48" i="44"/>
  <c r="H51" i="44"/>
  <c r="AQ52" i="44"/>
  <c r="N55" i="44"/>
  <c r="M63" i="44"/>
  <c r="J64" i="44"/>
  <c r="AL79" i="44"/>
  <c r="AP80" i="44"/>
  <c r="BD81" i="44"/>
  <c r="M85" i="44"/>
  <c r="BM86" i="44"/>
  <c r="BH97" i="44"/>
  <c r="AF98" i="44"/>
  <c r="AJ99" i="44"/>
  <c r="BP99" i="44"/>
  <c r="X100" i="44"/>
  <c r="P102" i="44"/>
  <c r="AV102" i="44"/>
  <c r="BG105" i="44"/>
  <c r="O106" i="44"/>
  <c r="BB108" i="44"/>
  <c r="BM109" i="44"/>
  <c r="AK110" i="44"/>
  <c r="AU111" i="44"/>
  <c r="AA112" i="44"/>
  <c r="J114" i="44"/>
  <c r="AH114" i="44"/>
  <c r="BF114" i="44"/>
  <c r="E115" i="44"/>
  <c r="AC115" i="44"/>
  <c r="BI115" i="44"/>
  <c r="AA119" i="44"/>
  <c r="AU120" i="44"/>
  <c r="O122" i="44"/>
  <c r="BL23" i="46"/>
  <c r="AQ78" i="44"/>
  <c r="U83" i="44"/>
  <c r="BI89" i="44"/>
  <c r="AR91" i="44"/>
  <c r="AI95" i="44"/>
  <c r="AS98" i="44"/>
  <c r="AS100" i="44"/>
  <c r="AU76" i="44"/>
  <c r="J80" i="44"/>
  <c r="I82" i="44"/>
  <c r="BM88" i="44"/>
  <c r="D91" i="44"/>
  <c r="T93" i="44"/>
  <c r="AV94" i="44"/>
  <c r="I97" i="44"/>
  <c r="Q99" i="44"/>
  <c r="BE99" i="44"/>
  <c r="AP14" i="44"/>
  <c r="AA49" i="44"/>
  <c r="AV78" i="44"/>
  <c r="U81" i="44"/>
  <c r="M87" i="44"/>
  <c r="BQ89" i="44"/>
  <c r="AG90" i="44"/>
  <c r="P92" i="44"/>
  <c r="BP93" i="44"/>
  <c r="BD94" i="44"/>
  <c r="AO97" i="44"/>
  <c r="AO99" i="44"/>
  <c r="U100" i="44"/>
  <c r="AK101" i="44"/>
  <c r="BM101" i="44"/>
  <c r="BA102" i="44"/>
  <c r="L103" i="44"/>
  <c r="D104" i="44"/>
  <c r="T104" i="44"/>
  <c r="BD104" i="44"/>
  <c r="AV105" i="44"/>
  <c r="BH106" i="44"/>
  <c r="K107" i="44"/>
  <c r="W107" i="44"/>
  <c r="AP110" i="44"/>
  <c r="BF115" i="44"/>
  <c r="F116" i="44"/>
  <c r="BB116" i="44"/>
  <c r="R117" i="44"/>
  <c r="P119" i="44"/>
  <c r="AJ120" i="44"/>
  <c r="BP120" i="44"/>
  <c r="AW21" i="44"/>
  <c r="Z28" i="44"/>
  <c r="BC17" i="44"/>
  <c r="AX104" i="44"/>
  <c r="BB105" i="44"/>
  <c r="AH106" i="44"/>
  <c r="BF106" i="44"/>
  <c r="BJ63" i="46"/>
  <c r="H56" i="44"/>
  <c r="BN104" i="44"/>
  <c r="F94" i="44"/>
  <c r="R104" i="44"/>
  <c r="AH104" i="44"/>
  <c r="AL105" i="44"/>
  <c r="BE108" i="44"/>
  <c r="AB109" i="44"/>
  <c r="P110" i="44"/>
  <c r="AF110" i="44"/>
  <c r="BL110" i="44"/>
  <c r="AH111" i="44"/>
  <c r="BK63" i="46"/>
  <c r="AT56" i="44"/>
  <c r="V58" i="44"/>
  <c r="AM59" i="44"/>
  <c r="AR78" i="44"/>
  <c r="AA80" i="44"/>
  <c r="N81" i="44"/>
  <c r="AT81" i="44"/>
  <c r="BJ83" i="44"/>
  <c r="G38" i="46"/>
  <c r="G38" i="44"/>
  <c r="BB58" i="46"/>
  <c r="BB58" i="44"/>
  <c r="BK59" i="46"/>
  <c r="BK59" i="44"/>
  <c r="K62" i="46"/>
  <c r="K62" i="44"/>
  <c r="AA62" i="46"/>
  <c r="AA62" i="44"/>
  <c r="BG62" i="46"/>
  <c r="BG62" i="44"/>
  <c r="BO62" i="46"/>
  <c r="BO62" i="44"/>
  <c r="AG63" i="46"/>
  <c r="AG63" i="44"/>
  <c r="AO63" i="46"/>
  <c r="AO63" i="44"/>
  <c r="AW63" i="46"/>
  <c r="AW63" i="44"/>
  <c r="BH65" i="46"/>
  <c r="BH65" i="44"/>
  <c r="AV66" i="46"/>
  <c r="AV66" i="44"/>
  <c r="AJ67" i="46"/>
  <c r="AJ67" i="44"/>
  <c r="AR67" i="46"/>
  <c r="AR67" i="44"/>
  <c r="AB69" i="46"/>
  <c r="AB69" i="44"/>
  <c r="AJ69" i="46"/>
  <c r="AJ69" i="44"/>
  <c r="H70" i="46"/>
  <c r="H70" i="44"/>
  <c r="AV70" i="46"/>
  <c r="AV70" i="44"/>
  <c r="AB71" i="46"/>
  <c r="AB71" i="44"/>
  <c r="AJ73" i="46"/>
  <c r="AJ73" i="44"/>
  <c r="BP73" i="46"/>
  <c r="BP73" i="44"/>
  <c r="AV74" i="46"/>
  <c r="AV74" i="44"/>
  <c r="F76" i="46"/>
  <c r="F76" i="44"/>
  <c r="N76" i="46"/>
  <c r="N76" i="44"/>
  <c r="BJ76" i="46"/>
  <c r="BJ76" i="44"/>
  <c r="R77" i="46"/>
  <c r="R77" i="44"/>
  <c r="AH77" i="46"/>
  <c r="AH77" i="44"/>
  <c r="F78" i="46"/>
  <c r="F78" i="44"/>
  <c r="BB78" i="46"/>
  <c r="BB78" i="44"/>
  <c r="AR84" i="46"/>
  <c r="AR84" i="44"/>
  <c r="AZ86" i="46"/>
  <c r="AZ86" i="44"/>
  <c r="BP86" i="46"/>
  <c r="BP86" i="44"/>
  <c r="BD87" i="46"/>
  <c r="BD87" i="44"/>
  <c r="AB88" i="46"/>
  <c r="AB88" i="44"/>
  <c r="H43" i="46"/>
  <c r="H43" i="44"/>
  <c r="AK42" i="44"/>
  <c r="AW53" i="46"/>
  <c r="AW53" i="44"/>
  <c r="O59" i="46"/>
  <c r="O59" i="44"/>
  <c r="BC59" i="46"/>
  <c r="BC59" i="44"/>
  <c r="AQ62" i="44"/>
  <c r="BN69" i="44"/>
  <c r="BL77" i="44"/>
  <c r="D20" i="46"/>
  <c r="D20" i="44"/>
  <c r="BO60" i="46"/>
  <c r="BO60" i="44"/>
  <c r="A67" i="44"/>
  <c r="X36" i="44"/>
  <c r="Z43" i="44"/>
  <c r="AB58" i="44"/>
  <c r="AT72" i="44"/>
  <c r="BP76" i="44"/>
  <c r="G79" i="44"/>
  <c r="AQ80" i="44"/>
  <c r="F89" i="44"/>
  <c r="A73" i="44"/>
  <c r="BL36" i="44"/>
  <c r="BF39" i="44"/>
  <c r="I55" i="44"/>
  <c r="AP57" i="44"/>
  <c r="AL58" i="44"/>
  <c r="BI59" i="44"/>
  <c r="W61" i="44"/>
  <c r="AY62" i="44"/>
  <c r="R69" i="44"/>
  <c r="BP69" i="44"/>
  <c r="T76" i="44"/>
  <c r="D78" i="44"/>
  <c r="W79" i="44"/>
  <c r="V81" i="44"/>
  <c r="AH84" i="44"/>
  <c r="R86" i="44"/>
  <c r="AX86" i="44"/>
  <c r="BJ89" i="44"/>
  <c r="AK91" i="44"/>
  <c r="Y92" i="44"/>
  <c r="BJ98" i="44"/>
  <c r="BN101" i="44"/>
  <c r="R39" i="44"/>
  <c r="AI37" i="44"/>
  <c r="BB72" i="44"/>
  <c r="H77" i="44"/>
  <c r="H17" i="46"/>
  <c r="H17" i="44"/>
  <c r="AQ37" i="46"/>
  <c r="AQ37" i="44"/>
  <c r="D35" i="44"/>
  <c r="BQ42" i="44"/>
  <c r="I41" i="44"/>
  <c r="AT74" i="44"/>
  <c r="AO15" i="46"/>
  <c r="AO15" i="44"/>
  <c r="A57" i="44"/>
  <c r="D18" i="44"/>
  <c r="T78" i="44"/>
  <c r="BQ91" i="44"/>
  <c r="E93" i="44"/>
  <c r="AK93" i="44"/>
  <c r="F98" i="44"/>
  <c r="R101" i="44"/>
  <c r="F102" i="44"/>
  <c r="BB102" i="44"/>
  <c r="I103" i="44"/>
  <c r="BM105" i="44"/>
  <c r="S110" i="44"/>
  <c r="BM112" i="44"/>
  <c r="BK38" i="44"/>
  <c r="AZ18" i="46"/>
  <c r="AZ18" i="44"/>
  <c r="AS10" i="44"/>
  <c r="BI44" i="44"/>
  <c r="I53" i="44"/>
  <c r="AW55" i="44"/>
  <c r="M59" i="44"/>
  <c r="K60" i="44"/>
  <c r="BQ61" i="44"/>
  <c r="BM62" i="44"/>
  <c r="V68" i="44"/>
  <c r="P70" i="44"/>
  <c r="AZ73" i="44"/>
  <c r="BD74" i="44"/>
  <c r="J77" i="44"/>
  <c r="AE79" i="44"/>
  <c r="AY80" i="44"/>
  <c r="J82" i="44"/>
  <c r="F83" i="44"/>
  <c r="AH88" i="44"/>
  <c r="A88" i="44"/>
  <c r="A101" i="44"/>
  <c r="C86" i="46"/>
  <c r="C86" i="44" s="1"/>
  <c r="BM12" i="44"/>
  <c r="AR18" i="44"/>
  <c r="AE38" i="44"/>
  <c r="F45" i="44"/>
  <c r="W59" i="44"/>
  <c r="I62" i="44"/>
  <c r="I63" i="44"/>
  <c r="BE63" i="44"/>
  <c r="BJ70" i="44"/>
  <c r="D73" i="44"/>
  <c r="BL74" i="44"/>
  <c r="AT76" i="44"/>
  <c r="X77" i="44"/>
  <c r="AJ78" i="44"/>
  <c r="U80" i="44"/>
  <c r="BI80" i="44"/>
  <c r="AN81" i="44"/>
  <c r="L82" i="44"/>
  <c r="H83" i="44"/>
  <c r="AT83" i="44"/>
  <c r="AT85" i="44"/>
  <c r="F87" i="44"/>
  <c r="BB87" i="44"/>
  <c r="M91" i="44"/>
  <c r="AS91" i="44"/>
  <c r="AZ95" i="44"/>
  <c r="AP97" i="44"/>
  <c r="N100" i="44"/>
  <c r="AW103" i="44"/>
  <c r="AG105" i="44"/>
  <c r="AW105" i="44"/>
  <c r="U106" i="44"/>
  <c r="AK111" i="44"/>
  <c r="T113" i="44"/>
  <c r="AH39" i="46"/>
  <c r="AH39" i="44"/>
  <c r="N40" i="46"/>
  <c r="N40" i="44"/>
  <c r="BE55" i="46"/>
  <c r="BE55" i="44"/>
  <c r="AO60" i="46"/>
  <c r="AO60" i="44"/>
  <c r="O63" i="46"/>
  <c r="O63" i="44"/>
  <c r="AF64" i="46"/>
  <c r="AF64" i="44"/>
  <c r="J65" i="46"/>
  <c r="J65" i="44"/>
  <c r="Z73" i="46"/>
  <c r="Z73" i="44"/>
  <c r="V74" i="46"/>
  <c r="V74" i="44"/>
  <c r="BH76" i="46"/>
  <c r="BH76" i="44"/>
  <c r="AN77" i="46"/>
  <c r="AN77" i="44"/>
  <c r="L78" i="46"/>
  <c r="L78" i="44"/>
  <c r="BP78" i="46"/>
  <c r="BP78" i="44"/>
  <c r="O79" i="46"/>
  <c r="O79" i="44"/>
  <c r="AU79" i="46"/>
  <c r="AU79" i="44"/>
  <c r="BK79" i="46"/>
  <c r="BK79" i="44"/>
  <c r="S80" i="46"/>
  <c r="S80" i="44"/>
  <c r="AI80" i="46"/>
  <c r="AI80" i="44"/>
  <c r="BG80" i="46"/>
  <c r="BG80" i="44"/>
  <c r="BO80" i="46"/>
  <c r="BO80" i="44"/>
  <c r="AL81" i="46"/>
  <c r="AL81" i="44"/>
  <c r="BB81" i="46"/>
  <c r="BB81" i="44"/>
  <c r="BJ81" i="46"/>
  <c r="BJ81" i="44"/>
  <c r="R82" i="46"/>
  <c r="R82" i="44"/>
  <c r="AP82" i="46"/>
  <c r="AP82" i="44"/>
  <c r="AX82" i="46"/>
  <c r="AX82" i="44"/>
  <c r="BF82" i="46"/>
  <c r="BF82" i="44"/>
  <c r="AD83" i="46"/>
  <c r="AD83" i="44"/>
  <c r="BB83" i="46"/>
  <c r="BB83" i="44"/>
  <c r="J84" i="46"/>
  <c r="J84" i="44"/>
  <c r="R84" i="46"/>
  <c r="R84" i="44"/>
  <c r="AX84" i="46"/>
  <c r="AX84" i="44"/>
  <c r="BF84" i="46"/>
  <c r="BF84" i="44"/>
  <c r="N85" i="46"/>
  <c r="N85" i="44"/>
  <c r="V85" i="46"/>
  <c r="V85" i="44"/>
  <c r="AL85" i="46"/>
  <c r="AL85" i="44"/>
  <c r="BB85" i="46"/>
  <c r="BB85" i="44"/>
  <c r="BJ85" i="46"/>
  <c r="BJ85" i="44"/>
  <c r="J86" i="46"/>
  <c r="J86" i="44"/>
  <c r="AH86" i="46"/>
  <c r="AH86" i="44"/>
  <c r="AP86" i="46"/>
  <c r="AP86" i="44"/>
  <c r="V87" i="46"/>
  <c r="V87" i="44"/>
  <c r="AD87" i="46"/>
  <c r="AD87" i="44"/>
  <c r="AL87" i="46"/>
  <c r="AL87" i="44"/>
  <c r="R88" i="46"/>
  <c r="R88" i="44"/>
  <c r="AX88" i="46"/>
  <c r="AX88" i="44"/>
  <c r="BF88" i="46"/>
  <c r="BF88" i="44"/>
  <c r="BN88" i="46"/>
  <c r="BN88" i="44"/>
  <c r="V89" i="46"/>
  <c r="V89" i="44"/>
  <c r="AD89" i="46"/>
  <c r="AD89" i="44"/>
  <c r="AL89" i="46"/>
  <c r="AL89" i="44"/>
  <c r="A88" i="29"/>
  <c r="A90" i="44"/>
  <c r="J90" i="46"/>
  <c r="J90" i="44"/>
  <c r="Z90" i="46"/>
  <c r="Z90" i="44"/>
  <c r="AH90" i="46"/>
  <c r="AH90" i="44"/>
  <c r="BF90" i="46"/>
  <c r="BF90" i="44"/>
  <c r="BN90" i="46"/>
  <c r="BN90" i="44"/>
  <c r="U91" i="46"/>
  <c r="U91" i="44"/>
  <c r="BA91" i="46"/>
  <c r="BA91" i="44"/>
  <c r="I92" i="46"/>
  <c r="I92" i="44"/>
  <c r="AG92" i="46"/>
  <c r="AG92" i="44"/>
  <c r="AW92" i="46"/>
  <c r="AW92" i="44"/>
  <c r="BE92" i="46"/>
  <c r="BE92" i="44"/>
  <c r="M93" i="46"/>
  <c r="M93" i="44"/>
  <c r="AC93" i="46"/>
  <c r="AC93" i="44"/>
  <c r="AS93" i="46"/>
  <c r="AS93" i="44"/>
  <c r="BA93" i="46"/>
  <c r="BA93" i="44"/>
  <c r="D95" i="46"/>
  <c r="D95" i="44"/>
  <c r="AB95" i="46"/>
  <c r="AB95" i="44"/>
  <c r="BH95" i="46"/>
  <c r="BH95" i="44"/>
  <c r="BP95" i="46"/>
  <c r="BP95" i="44"/>
  <c r="H96" i="46"/>
  <c r="H96" i="44"/>
  <c r="X96" i="46"/>
  <c r="X96" i="44"/>
  <c r="AF96" i="46"/>
  <c r="AF96" i="44"/>
  <c r="AN96" i="46"/>
  <c r="AN96" i="44"/>
  <c r="J97" i="46"/>
  <c r="J97" i="44"/>
  <c r="R97" i="46"/>
  <c r="R97" i="44"/>
  <c r="AH97" i="46"/>
  <c r="AH97" i="44"/>
  <c r="AX97" i="46"/>
  <c r="AX97" i="44"/>
  <c r="AD98" i="46"/>
  <c r="AD98" i="44"/>
  <c r="BB98" i="46"/>
  <c r="BB98" i="44"/>
  <c r="A97" i="27"/>
  <c r="A99" i="44"/>
  <c r="C99" i="46"/>
  <c r="C99" i="44" s="1"/>
  <c r="J99" i="46"/>
  <c r="J99" i="44"/>
  <c r="R99" i="46"/>
  <c r="R99" i="44"/>
  <c r="AH99" i="46"/>
  <c r="AH99" i="44"/>
  <c r="BF99" i="46"/>
  <c r="BF99" i="44"/>
  <c r="AD100" i="46"/>
  <c r="AD100" i="44"/>
  <c r="AL100" i="46"/>
  <c r="AL100" i="44"/>
  <c r="J101" i="46"/>
  <c r="J101" i="44"/>
  <c r="AH101" i="46"/>
  <c r="AH101" i="44"/>
  <c r="AX101" i="46"/>
  <c r="AX101" i="44"/>
  <c r="V102" i="46"/>
  <c r="V102" i="44"/>
  <c r="AD102" i="46"/>
  <c r="AD102" i="44"/>
  <c r="AL102" i="46"/>
  <c r="AL102" i="44"/>
  <c r="Y103" i="46"/>
  <c r="Y103" i="44"/>
  <c r="AG103" i="46"/>
  <c r="AG103" i="44"/>
  <c r="AO103" i="46"/>
  <c r="AO103" i="44"/>
  <c r="BE103" i="46"/>
  <c r="BE103" i="44"/>
  <c r="BM103" i="46"/>
  <c r="BM103" i="44"/>
  <c r="AC104" i="46"/>
  <c r="AC104" i="44"/>
  <c r="AS104" i="46"/>
  <c r="AS104" i="44"/>
  <c r="BI104" i="46"/>
  <c r="BI104" i="44"/>
  <c r="AO105" i="46"/>
  <c r="AO105" i="44"/>
  <c r="AC106" i="46"/>
  <c r="AC106" i="44"/>
  <c r="AS106" i="46"/>
  <c r="AS106" i="44"/>
  <c r="H107" i="46"/>
  <c r="H107" i="44"/>
  <c r="P107" i="46"/>
  <c r="P107" i="44"/>
  <c r="X107" i="46"/>
  <c r="X107" i="44"/>
  <c r="AN107" i="46"/>
  <c r="AN107" i="44"/>
  <c r="BD107" i="46"/>
  <c r="BD107" i="44"/>
  <c r="BL107" i="46"/>
  <c r="BL107" i="44"/>
  <c r="D108" i="46"/>
  <c r="D108" i="44"/>
  <c r="T108" i="46"/>
  <c r="T108" i="44"/>
  <c r="AB108" i="46"/>
  <c r="AB108" i="44"/>
  <c r="AR108" i="46"/>
  <c r="AR108" i="44"/>
  <c r="BH108" i="46"/>
  <c r="BH108" i="44"/>
  <c r="BP108" i="46"/>
  <c r="BP108" i="44"/>
  <c r="W109" i="46"/>
  <c r="W109" i="44"/>
  <c r="AE109" i="46"/>
  <c r="AE109" i="44"/>
  <c r="AU109" i="46"/>
  <c r="AU109" i="44"/>
  <c r="BK109" i="46"/>
  <c r="BK109" i="44"/>
  <c r="K110" i="46"/>
  <c r="K110" i="44"/>
  <c r="AA110" i="46"/>
  <c r="AA110" i="44"/>
  <c r="AI110" i="46"/>
  <c r="AI110" i="44"/>
  <c r="AY110" i="46"/>
  <c r="AY110" i="44"/>
  <c r="BO110" i="46"/>
  <c r="BO110" i="44"/>
  <c r="M111" i="46"/>
  <c r="M111" i="44"/>
  <c r="U111" i="46"/>
  <c r="U111" i="44"/>
  <c r="AC111" i="46"/>
  <c r="AC111" i="44"/>
  <c r="AS111" i="46"/>
  <c r="AS111" i="44"/>
  <c r="BI111" i="46"/>
  <c r="BI111" i="44"/>
  <c r="BQ111" i="46"/>
  <c r="BQ111" i="44"/>
  <c r="I112" i="46"/>
  <c r="I112" i="44"/>
  <c r="Q112" i="46"/>
  <c r="Q112" i="44"/>
  <c r="AG112" i="46"/>
  <c r="AG112" i="44"/>
  <c r="AW112" i="46"/>
  <c r="AW112" i="44"/>
  <c r="BE112" i="46"/>
  <c r="BE112" i="44"/>
  <c r="L113" i="46"/>
  <c r="L113" i="44"/>
  <c r="AB113" i="46"/>
  <c r="AB113" i="44"/>
  <c r="AJ113" i="46"/>
  <c r="AJ113" i="44"/>
  <c r="BP113" i="46"/>
  <c r="BP113" i="44"/>
  <c r="AV114" i="46"/>
  <c r="AV114" i="44"/>
  <c r="BD114" i="46"/>
  <c r="BD114" i="44"/>
  <c r="S115" i="46"/>
  <c r="S115" i="44"/>
  <c r="AA115" i="46"/>
  <c r="AA115" i="44"/>
  <c r="AY115" i="46"/>
  <c r="AY115" i="44"/>
  <c r="G116" i="46"/>
  <c r="G116" i="44"/>
  <c r="O116" i="46"/>
  <c r="O116" i="44"/>
  <c r="AE116" i="46"/>
  <c r="AE116" i="44"/>
  <c r="BK116" i="46"/>
  <c r="BK116" i="44"/>
  <c r="BM121" i="46"/>
  <c r="BM121" i="44"/>
  <c r="BO92" i="44"/>
  <c r="BF96" i="44"/>
  <c r="AR97" i="46"/>
  <c r="AR97" i="44"/>
  <c r="AF100" i="46"/>
  <c r="AF100" i="44"/>
  <c r="AV100" i="46"/>
  <c r="AV100" i="44"/>
  <c r="D101" i="46"/>
  <c r="D101" i="44"/>
  <c r="BP101" i="46"/>
  <c r="BP101" i="44"/>
  <c r="BD102" i="46"/>
  <c r="BD102" i="44"/>
  <c r="K103" i="46"/>
  <c r="K103" i="44"/>
  <c r="O104" i="46"/>
  <c r="O104" i="44"/>
  <c r="G106" i="46"/>
  <c r="G106" i="44"/>
  <c r="W106" i="46"/>
  <c r="W106" i="44"/>
  <c r="AM106" i="46"/>
  <c r="AM106" i="44"/>
  <c r="I109" i="46"/>
  <c r="I109" i="44"/>
  <c r="AS110" i="46"/>
  <c r="AS110" i="44"/>
  <c r="AI112" i="46"/>
  <c r="AI112" i="44"/>
  <c r="M115" i="46"/>
  <c r="M115" i="44"/>
  <c r="AK115" i="46"/>
  <c r="AK115" i="44"/>
  <c r="M117" i="46"/>
  <c r="M117" i="44"/>
  <c r="AW118" i="46"/>
  <c r="AW118" i="44"/>
  <c r="AY119" i="46"/>
  <c r="AY119" i="44"/>
  <c r="BC120" i="46"/>
  <c r="BC120" i="44"/>
  <c r="AA121" i="46"/>
  <c r="AA121" i="44"/>
  <c r="BN42" i="44"/>
  <c r="K92" i="44"/>
  <c r="BG92" i="44"/>
  <c r="K94" i="44"/>
  <c r="L99" i="44"/>
  <c r="AZ101" i="44"/>
  <c r="AF102" i="44"/>
  <c r="AI103" i="44"/>
  <c r="AE104" i="44"/>
  <c r="AU106" i="44"/>
  <c r="Z107" i="44"/>
  <c r="BN107" i="44"/>
  <c r="V108" i="44"/>
  <c r="BJ108" i="44"/>
  <c r="BG112" i="44"/>
  <c r="AX126" i="46"/>
  <c r="AX126" i="44"/>
  <c r="L127" i="46"/>
  <c r="L127" i="44"/>
  <c r="BP127" i="46"/>
  <c r="BP127" i="44"/>
  <c r="K129" i="46"/>
  <c r="K129" i="44"/>
  <c r="AF131" i="46"/>
  <c r="AF131" i="44"/>
  <c r="AQ121" i="44"/>
  <c r="AE122" i="44"/>
  <c r="AU122" i="44"/>
  <c r="J134" i="44"/>
  <c r="V135" i="44"/>
  <c r="R136" i="44"/>
  <c r="AU138" i="44"/>
  <c r="AK140" i="44"/>
  <c r="BI140" i="44"/>
  <c r="K82" i="46"/>
  <c r="K82" i="44"/>
  <c r="AE100" i="46"/>
  <c r="AE100" i="44"/>
  <c r="BK100" i="46"/>
  <c r="BK100" i="44"/>
  <c r="BB106" i="46"/>
  <c r="BB106" i="44"/>
  <c r="AP119" i="46"/>
  <c r="AP119" i="44"/>
  <c r="V120" i="46"/>
  <c r="V120" i="44"/>
  <c r="AD120" i="46"/>
  <c r="AD120" i="44"/>
  <c r="N122" i="46"/>
  <c r="N122" i="44"/>
  <c r="V122" i="46"/>
  <c r="V122" i="44"/>
  <c r="AL122" i="46"/>
  <c r="AL122" i="44"/>
  <c r="A121" i="27"/>
  <c r="C123" i="46"/>
  <c r="C123" i="44" s="1"/>
  <c r="R123" i="46"/>
  <c r="R123" i="44"/>
  <c r="Z123" i="46"/>
  <c r="Z123" i="44"/>
  <c r="AH123" i="46"/>
  <c r="AH123" i="44"/>
  <c r="AP123" i="46"/>
  <c r="AP123" i="44"/>
  <c r="AX123" i="46"/>
  <c r="AX123" i="44"/>
  <c r="BF123" i="46"/>
  <c r="BF123" i="44"/>
  <c r="F124" i="46"/>
  <c r="F124" i="44"/>
  <c r="N124" i="46"/>
  <c r="N124" i="44"/>
  <c r="V124" i="46"/>
  <c r="V124" i="44"/>
  <c r="AD124" i="46"/>
  <c r="AD124" i="44"/>
  <c r="AT124" i="46"/>
  <c r="AT124" i="44"/>
  <c r="A123" i="27"/>
  <c r="C125" i="46"/>
  <c r="C125" i="44" s="1"/>
  <c r="Q125" i="46"/>
  <c r="Q125" i="44"/>
  <c r="Y125" i="46"/>
  <c r="Y125" i="44"/>
  <c r="AG125" i="46"/>
  <c r="AG125" i="44"/>
  <c r="AO125" i="46"/>
  <c r="AO125" i="44"/>
  <c r="AW125" i="46"/>
  <c r="AW125" i="44"/>
  <c r="BE125" i="46"/>
  <c r="BE125" i="44"/>
  <c r="S126" i="46"/>
  <c r="S126" i="44"/>
  <c r="AA126" i="46"/>
  <c r="AA126" i="44"/>
  <c r="AQ126" i="46"/>
  <c r="AQ126" i="44"/>
  <c r="M127" i="46"/>
  <c r="M127" i="44"/>
  <c r="U127" i="46"/>
  <c r="U127" i="44"/>
  <c r="AC127" i="46"/>
  <c r="AC127" i="44"/>
  <c r="AK127" i="46"/>
  <c r="AK127" i="44"/>
  <c r="AS127" i="46"/>
  <c r="AS127" i="44"/>
  <c r="BI127" i="46"/>
  <c r="BI127" i="44"/>
  <c r="Q128" i="46"/>
  <c r="Q128" i="44"/>
  <c r="Y128" i="46"/>
  <c r="Y128" i="44"/>
  <c r="AW128" i="46"/>
  <c r="AW128" i="44"/>
  <c r="BM128" i="46"/>
  <c r="BM128" i="44"/>
  <c r="D129" i="46"/>
  <c r="D129" i="44"/>
  <c r="L129" i="46"/>
  <c r="L129" i="44"/>
  <c r="T129" i="46"/>
  <c r="T129" i="44"/>
  <c r="AJ129" i="46"/>
  <c r="AJ129" i="44"/>
  <c r="AZ129" i="46"/>
  <c r="AZ129" i="44"/>
  <c r="V130" i="46"/>
  <c r="V130" i="44"/>
  <c r="AL130" i="46"/>
  <c r="AL130" i="44"/>
  <c r="AT130" i="46"/>
  <c r="AT130" i="44"/>
  <c r="I131" i="46"/>
  <c r="I131" i="44"/>
  <c r="Q131" i="46"/>
  <c r="Q131" i="44"/>
  <c r="AG131" i="46"/>
  <c r="AG131" i="44"/>
  <c r="AW131" i="46"/>
  <c r="AW131" i="44"/>
  <c r="BM131" i="46"/>
  <c r="BM131" i="44"/>
  <c r="E132" i="46"/>
  <c r="E132" i="44"/>
  <c r="M132" i="46"/>
  <c r="M132" i="44"/>
  <c r="U132" i="46"/>
  <c r="U132" i="44"/>
  <c r="AC132" i="46"/>
  <c r="AC132" i="44"/>
  <c r="BA132" i="46"/>
  <c r="BA132" i="44"/>
  <c r="BQ132" i="46"/>
  <c r="BQ132" i="44"/>
  <c r="I133" i="46"/>
  <c r="I133" i="44"/>
  <c r="Y133" i="46"/>
  <c r="Y133" i="44"/>
  <c r="AG133" i="46"/>
  <c r="AG133" i="44"/>
  <c r="AW133" i="46"/>
  <c r="AW133" i="44"/>
  <c r="BE133" i="46"/>
  <c r="BE133" i="44"/>
  <c r="BM133" i="46"/>
  <c r="BM133" i="44"/>
  <c r="K134" i="46"/>
  <c r="K134" i="44"/>
  <c r="S134" i="46"/>
  <c r="S134" i="44"/>
  <c r="AI134" i="46"/>
  <c r="AI134" i="44"/>
  <c r="AQ134" i="46"/>
  <c r="AQ134" i="44"/>
  <c r="AY134" i="46"/>
  <c r="AY134" i="44"/>
  <c r="BG134" i="46"/>
  <c r="BG134" i="44"/>
  <c r="G135" i="46"/>
  <c r="G135" i="44"/>
  <c r="W135" i="46"/>
  <c r="W135" i="44"/>
  <c r="AE135" i="46"/>
  <c r="AE135" i="44"/>
  <c r="AM135" i="46"/>
  <c r="AM135" i="44"/>
  <c r="AU135" i="46"/>
  <c r="AU135" i="44"/>
  <c r="BC135" i="46"/>
  <c r="BC135" i="44"/>
  <c r="BK135" i="46"/>
  <c r="BK135" i="44"/>
  <c r="S136" i="46"/>
  <c r="S136" i="44"/>
  <c r="AA136" i="46"/>
  <c r="AA136" i="44"/>
  <c r="AY136" i="46"/>
  <c r="AY136" i="44"/>
  <c r="BG136" i="46"/>
  <c r="BG136" i="44"/>
  <c r="BO136" i="46"/>
  <c r="BO136" i="44"/>
  <c r="D137" i="46"/>
  <c r="D137" i="44"/>
  <c r="T137" i="46"/>
  <c r="T137" i="44"/>
  <c r="AR137" i="46"/>
  <c r="AR137" i="44"/>
  <c r="AZ137" i="46"/>
  <c r="AZ137" i="44"/>
  <c r="BH137" i="46"/>
  <c r="BH137" i="44"/>
  <c r="BP137" i="46"/>
  <c r="BP137" i="44"/>
  <c r="P138" i="46"/>
  <c r="P138" i="44"/>
  <c r="X138" i="46"/>
  <c r="X138" i="44"/>
  <c r="AF138" i="46"/>
  <c r="AF138" i="44"/>
  <c r="AV138" i="46"/>
  <c r="AV138" i="44"/>
  <c r="BD138" i="46"/>
  <c r="BD138" i="44"/>
  <c r="BL138" i="46"/>
  <c r="BL138" i="44"/>
  <c r="J139" i="46"/>
  <c r="J139" i="44"/>
  <c r="R139" i="46"/>
  <c r="R139" i="44"/>
  <c r="Z139" i="46"/>
  <c r="Z139" i="44"/>
  <c r="AH139" i="46"/>
  <c r="AH139" i="44"/>
  <c r="AP139" i="46"/>
  <c r="AP139" i="44"/>
  <c r="AX139" i="46"/>
  <c r="AX139" i="44"/>
  <c r="BF139" i="46"/>
  <c r="BF139" i="44"/>
  <c r="N140" i="46"/>
  <c r="N140" i="44"/>
  <c r="V140" i="46"/>
  <c r="V140" i="44"/>
  <c r="AL140" i="46"/>
  <c r="AL140" i="44"/>
  <c r="AT140" i="46"/>
  <c r="AT140" i="44"/>
  <c r="BB140" i="46"/>
  <c r="BB140" i="44"/>
  <c r="T142" i="46"/>
  <c r="T142" i="44"/>
  <c r="AB142" i="46"/>
  <c r="AB142" i="44"/>
  <c r="AJ142" i="46"/>
  <c r="AJ142" i="44"/>
  <c r="AR142" i="46"/>
  <c r="AR142" i="44"/>
  <c r="AZ142" i="46"/>
  <c r="AZ142" i="44"/>
  <c r="BH142" i="46"/>
  <c r="BH142" i="44"/>
  <c r="BP142" i="46"/>
  <c r="BP142" i="44"/>
  <c r="O143" i="46"/>
  <c r="O143" i="44"/>
  <c r="W143" i="46"/>
  <c r="W143" i="44"/>
  <c r="AE143" i="46"/>
  <c r="AE143" i="44"/>
  <c r="AM143" i="46"/>
  <c r="AM143" i="44"/>
  <c r="AU143" i="46"/>
  <c r="AU143" i="44"/>
  <c r="BK143" i="46"/>
  <c r="BK143" i="44"/>
  <c r="K144" i="46"/>
  <c r="K144" i="44"/>
  <c r="S144" i="46"/>
  <c r="S144" i="44"/>
  <c r="AA144" i="46"/>
  <c r="AA144" i="44"/>
  <c r="AI144" i="46"/>
  <c r="AI144" i="44"/>
  <c r="AY144" i="46"/>
  <c r="AY144" i="44"/>
  <c r="BG144" i="46"/>
  <c r="BG144" i="44"/>
  <c r="BO144" i="46"/>
  <c r="BO144" i="44"/>
  <c r="N145" i="46"/>
  <c r="N145" i="44"/>
  <c r="V145" i="46"/>
  <c r="V145" i="44"/>
  <c r="AD145" i="46"/>
  <c r="AD145" i="44"/>
  <c r="AT145" i="46"/>
  <c r="AT145" i="44"/>
  <c r="BB145" i="46"/>
  <c r="BB145" i="44"/>
  <c r="BJ145" i="46"/>
  <c r="BJ145" i="44"/>
  <c r="H146" i="46"/>
  <c r="H146" i="44"/>
  <c r="P146" i="46"/>
  <c r="P146" i="44"/>
  <c r="X146" i="46"/>
  <c r="X146" i="44"/>
  <c r="AF146" i="46"/>
  <c r="AF146" i="44"/>
  <c r="AN146" i="46"/>
  <c r="AN146" i="44"/>
  <c r="BD146" i="46"/>
  <c r="BD146" i="44"/>
  <c r="L147" i="46"/>
  <c r="L147" i="44"/>
  <c r="AB147" i="46"/>
  <c r="AB147" i="44"/>
  <c r="AJ147" i="46"/>
  <c r="AJ147" i="44"/>
  <c r="AR147" i="46"/>
  <c r="AR147" i="44"/>
  <c r="AZ147" i="46"/>
  <c r="AZ147" i="44"/>
  <c r="BH147" i="46"/>
  <c r="BH147" i="44"/>
  <c r="BP147" i="46"/>
  <c r="BP147" i="44"/>
  <c r="H148" i="46"/>
  <c r="H148" i="44"/>
  <c r="P148" i="46"/>
  <c r="P148" i="44"/>
  <c r="X148" i="46"/>
  <c r="X148" i="44"/>
  <c r="AF148" i="46"/>
  <c r="AF148" i="44"/>
  <c r="AV148" i="46"/>
  <c r="AV148" i="44"/>
  <c r="BD148" i="46"/>
  <c r="BD148" i="44"/>
  <c r="K149" i="46"/>
  <c r="K149" i="44"/>
  <c r="S149" i="46"/>
  <c r="S149" i="44"/>
  <c r="AA149" i="46"/>
  <c r="AA149" i="44"/>
  <c r="AI149" i="46"/>
  <c r="AI149" i="44"/>
  <c r="AQ149" i="46"/>
  <c r="AQ149" i="44"/>
  <c r="AY149" i="46"/>
  <c r="AY149" i="44"/>
  <c r="BG149" i="46"/>
  <c r="BG149" i="44"/>
  <c r="G150" i="46"/>
  <c r="G150" i="44"/>
  <c r="O150" i="46"/>
  <c r="O150" i="44"/>
  <c r="W150" i="46"/>
  <c r="W150" i="44"/>
  <c r="AE150" i="46"/>
  <c r="AE150" i="44"/>
  <c r="AM150" i="46"/>
  <c r="AM150" i="44"/>
  <c r="AU150" i="46"/>
  <c r="AU150" i="44"/>
  <c r="BC150" i="46"/>
  <c r="BC150" i="44"/>
  <c r="Q151" i="46"/>
  <c r="Q151" i="44"/>
  <c r="Y151" i="46"/>
  <c r="Y151" i="44"/>
  <c r="AO151" i="46"/>
  <c r="AO151" i="44"/>
  <c r="AW151" i="46"/>
  <c r="AW151" i="44"/>
  <c r="BE151" i="46"/>
  <c r="BE151" i="44"/>
  <c r="BM151" i="46"/>
  <c r="BM151" i="44"/>
  <c r="E152" i="46"/>
  <c r="E152" i="44"/>
  <c r="M152" i="46"/>
  <c r="M152" i="44"/>
  <c r="U152" i="46"/>
  <c r="U152" i="44"/>
  <c r="AC152" i="46"/>
  <c r="AC152" i="44"/>
  <c r="AS152" i="46"/>
  <c r="AS152" i="44"/>
  <c r="BI152" i="46"/>
  <c r="BI152" i="44"/>
  <c r="BQ152" i="46"/>
  <c r="BQ152" i="44"/>
  <c r="Q153" i="46"/>
  <c r="Q153" i="44"/>
  <c r="AG153" i="46"/>
  <c r="AG153" i="44"/>
  <c r="AO153" i="46"/>
  <c r="AO153" i="44"/>
  <c r="AW153" i="46"/>
  <c r="AW153" i="44"/>
  <c r="BE153" i="46"/>
  <c r="BE153" i="44"/>
  <c r="BM153" i="46"/>
  <c r="BM153" i="44"/>
  <c r="E154" i="46"/>
  <c r="E154" i="44"/>
  <c r="M154" i="46"/>
  <c r="M154" i="44"/>
  <c r="U154" i="46"/>
  <c r="U154" i="44"/>
  <c r="AC154" i="46"/>
  <c r="AC154" i="44"/>
  <c r="AK154" i="46"/>
  <c r="AK154" i="44"/>
  <c r="AS154" i="46"/>
  <c r="AS154" i="44"/>
  <c r="BA154" i="46"/>
  <c r="BA154" i="44"/>
  <c r="BI154" i="46"/>
  <c r="BI154" i="44"/>
  <c r="BQ154" i="46"/>
  <c r="BQ154" i="44"/>
  <c r="H155" i="46"/>
  <c r="H155" i="44"/>
  <c r="P155" i="46"/>
  <c r="P155" i="44"/>
  <c r="X155" i="46"/>
  <c r="X155" i="44"/>
  <c r="AF155" i="46"/>
  <c r="AF155" i="44"/>
  <c r="AN155" i="46"/>
  <c r="AN155" i="44"/>
  <c r="BD155" i="46"/>
  <c r="BD155" i="44"/>
  <c r="BL155" i="46"/>
  <c r="BL155" i="44"/>
  <c r="L156" i="46"/>
  <c r="L156" i="44"/>
  <c r="T156" i="46"/>
  <c r="T156" i="44"/>
  <c r="AJ156" i="46"/>
  <c r="AJ156" i="44"/>
  <c r="AR156" i="46"/>
  <c r="AR156" i="44"/>
  <c r="AZ156" i="46"/>
  <c r="AZ156" i="44"/>
  <c r="BH156" i="46"/>
  <c r="BH156" i="44"/>
  <c r="BP156" i="46"/>
  <c r="BP156" i="44"/>
  <c r="H157" i="46"/>
  <c r="H157" i="44"/>
  <c r="P157" i="46"/>
  <c r="P157" i="44"/>
  <c r="X157" i="46"/>
  <c r="X157" i="44"/>
  <c r="AF157" i="46"/>
  <c r="AF157" i="44"/>
  <c r="AV157" i="46"/>
  <c r="AV157" i="44"/>
  <c r="BD157" i="46"/>
  <c r="BD157" i="44"/>
  <c r="D158" i="46"/>
  <c r="D158" i="44"/>
  <c r="L158" i="46"/>
  <c r="L158" i="44"/>
  <c r="T158" i="46"/>
  <c r="T158" i="44"/>
  <c r="AB158" i="46"/>
  <c r="AB158" i="44"/>
  <c r="AJ158" i="46"/>
  <c r="AJ158" i="44"/>
  <c r="AZ158" i="46"/>
  <c r="AZ158" i="44"/>
  <c r="BH158" i="46"/>
  <c r="BH158" i="44"/>
  <c r="F159" i="46"/>
  <c r="F159" i="44"/>
  <c r="N159" i="46"/>
  <c r="N159" i="44"/>
  <c r="V159" i="46"/>
  <c r="V159" i="44"/>
  <c r="AD159" i="46"/>
  <c r="AD159" i="44"/>
  <c r="AL159" i="46"/>
  <c r="AL159" i="44"/>
  <c r="AT159" i="46"/>
  <c r="AT159" i="44"/>
  <c r="BB159" i="46"/>
  <c r="BB159" i="44"/>
  <c r="BJ159" i="46"/>
  <c r="BJ159" i="44"/>
  <c r="J161" i="46"/>
  <c r="J161" i="44"/>
  <c r="R161" i="46"/>
  <c r="R161" i="44"/>
  <c r="AP51" i="46"/>
  <c r="AP51" i="44"/>
  <c r="AY90" i="46"/>
  <c r="AY90" i="44"/>
  <c r="A92" i="27"/>
  <c r="C94" i="46"/>
  <c r="C94" i="44" s="1"/>
  <c r="AU98" i="46"/>
  <c r="AU98" i="44"/>
  <c r="BG99" i="46"/>
  <c r="BG99" i="44"/>
  <c r="N106" i="44"/>
  <c r="AA101" i="46"/>
  <c r="AA101" i="44"/>
  <c r="AE102" i="46"/>
  <c r="AE102" i="44"/>
  <c r="AT104" i="46"/>
  <c r="AT104" i="44"/>
  <c r="D110" i="46"/>
  <c r="D110" i="44"/>
  <c r="AB110" i="46"/>
  <c r="AB110" i="44"/>
  <c r="J105" i="44"/>
  <c r="BN105" i="44"/>
  <c r="BM107" i="44"/>
  <c r="H118" i="44"/>
  <c r="AG48" i="44"/>
  <c r="BA58" i="44"/>
  <c r="G87" i="44"/>
  <c r="AD91" i="44"/>
  <c r="O100" i="44"/>
  <c r="AT106" i="44"/>
  <c r="T110" i="44"/>
  <c r="BB124" i="44"/>
  <c r="BQ127" i="44"/>
  <c r="Y131" i="44"/>
  <c r="BI132" i="44"/>
  <c r="O135" i="44"/>
  <c r="AQ136" i="44"/>
  <c r="AR158" i="44"/>
  <c r="BN62" i="46"/>
  <c r="BN62" i="44"/>
  <c r="AY71" i="46"/>
  <c r="AY71" i="44"/>
  <c r="AA88" i="46"/>
  <c r="AA88" i="44"/>
  <c r="A103" i="27"/>
  <c r="C105" i="46"/>
  <c r="C105" i="44" s="1"/>
  <c r="A105" i="27"/>
  <c r="A107" i="44"/>
  <c r="BE107" i="46"/>
  <c r="BE107" i="44"/>
  <c r="BI108" i="46"/>
  <c r="BI108" i="44"/>
  <c r="P109" i="46"/>
  <c r="P109" i="44"/>
  <c r="AJ110" i="46"/>
  <c r="AJ110" i="44"/>
  <c r="BA49" i="44"/>
  <c r="AX119" i="44"/>
  <c r="AU100" i="44"/>
  <c r="BG101" i="44"/>
  <c r="AU102" i="44"/>
  <c r="BJ106" i="44"/>
  <c r="C107" i="46"/>
  <c r="C107" i="44" s="1"/>
  <c r="BC83" i="44"/>
  <c r="AY88" i="44"/>
  <c r="BO99" i="44"/>
  <c r="N104" i="44"/>
  <c r="AL104" i="44"/>
  <c r="Z105" i="44"/>
  <c r="AP105" i="44"/>
  <c r="H109" i="44"/>
  <c r="AF109" i="44"/>
  <c r="BJ111" i="44"/>
  <c r="AJ117" i="44"/>
  <c r="AI126" i="44"/>
  <c r="BG126" i="44"/>
  <c r="E127" i="44"/>
  <c r="AG128" i="44"/>
  <c r="BE128" i="44"/>
  <c r="BP129" i="44"/>
  <c r="N130" i="44"/>
  <c r="BB130" i="44"/>
  <c r="AK132" i="44"/>
  <c r="K136" i="44"/>
  <c r="L142" i="44"/>
  <c r="G143" i="44"/>
  <c r="AQ144" i="44"/>
  <c r="AK152" i="44"/>
  <c r="Y153" i="44"/>
  <c r="K101" i="46"/>
  <c r="K101" i="44"/>
  <c r="V104" i="46"/>
  <c r="V104" i="44"/>
  <c r="BD109" i="46"/>
  <c r="BD109" i="44"/>
  <c r="L110" i="46"/>
  <c r="L110" i="44"/>
  <c r="A110" i="27"/>
  <c r="A112" i="44"/>
  <c r="AB117" i="46"/>
  <c r="AB117" i="44"/>
  <c r="AF118" i="46"/>
  <c r="AF118" i="44"/>
  <c r="AO107" i="44"/>
  <c r="AQ101" i="44"/>
  <c r="AC108" i="44"/>
  <c r="AO128" i="44"/>
  <c r="AS132" i="44"/>
  <c r="A123" i="44"/>
  <c r="I75" i="44"/>
  <c r="BC81" i="44"/>
  <c r="BC98" i="44"/>
  <c r="AP103" i="44"/>
  <c r="AV109" i="44"/>
  <c r="AD122" i="44"/>
  <c r="BN123" i="44"/>
  <c r="AI136" i="44"/>
  <c r="BC143" i="44"/>
  <c r="AL145" i="44"/>
  <c r="BA152" i="44"/>
  <c r="AB156" i="44"/>
  <c r="AH105" i="46"/>
  <c r="AH105" i="44"/>
  <c r="V106" i="46"/>
  <c r="V106" i="44"/>
  <c r="AL106" i="46"/>
  <c r="AL106" i="44"/>
  <c r="AG107" i="46"/>
  <c r="AG107" i="44"/>
  <c r="AS108" i="46"/>
  <c r="AS108" i="44"/>
  <c r="AZ110" i="46"/>
  <c r="AZ110" i="44"/>
  <c r="BH110" i="46"/>
  <c r="BH110" i="44"/>
  <c r="F111" i="46"/>
  <c r="F111" i="44"/>
  <c r="AD111" i="46"/>
  <c r="AD111" i="44"/>
  <c r="P118" i="46"/>
  <c r="P118" i="44"/>
  <c r="BP110" i="44"/>
  <c r="K90" i="44"/>
  <c r="AX105" i="44"/>
  <c r="I107" i="44"/>
  <c r="C131" i="46"/>
  <c r="C131" i="44" s="1"/>
  <c r="C141" i="46"/>
  <c r="C141" i="44" s="1"/>
  <c r="BF24" i="44"/>
  <c r="BK70" i="44"/>
  <c r="AK76" i="44"/>
  <c r="AY99" i="44"/>
  <c r="AD104" i="44"/>
  <c r="BB104" i="44"/>
  <c r="E108" i="44"/>
  <c r="U108" i="44"/>
  <c r="BA108" i="44"/>
  <c r="X109" i="44"/>
  <c r="BL109" i="44"/>
  <c r="AZ117" i="44"/>
  <c r="AT122" i="44"/>
  <c r="BJ122" i="44"/>
  <c r="J123" i="44"/>
  <c r="I128" i="44"/>
  <c r="BH129" i="44"/>
  <c r="AD130" i="44"/>
  <c r="AN138" i="44"/>
  <c r="BJ140" i="44"/>
  <c r="D142" i="44"/>
  <c r="D147" i="44"/>
  <c r="D156" i="44"/>
  <c r="BL157" i="44"/>
  <c r="O45" i="46"/>
  <c r="O45" i="44"/>
  <c r="U52" i="46"/>
  <c r="U52" i="44"/>
  <c r="AQ82" i="46"/>
  <c r="AQ82" i="44"/>
  <c r="AM85" i="46"/>
  <c r="AM85" i="44"/>
  <c r="BK87" i="46"/>
  <c r="BK87" i="44"/>
  <c r="BN94" i="46"/>
  <c r="BN94" i="44"/>
  <c r="Q96" i="46"/>
  <c r="Q96" i="44"/>
  <c r="Z103" i="46"/>
  <c r="Z103" i="44"/>
  <c r="BN103" i="46"/>
  <c r="BN103" i="44"/>
  <c r="N111" i="46"/>
  <c r="N111" i="44"/>
  <c r="AL111" i="46"/>
  <c r="AL111" i="44"/>
  <c r="A121" i="44"/>
  <c r="G102" i="44"/>
  <c r="J103" i="44"/>
  <c r="F122" i="44"/>
  <c r="U95" i="44"/>
  <c r="AD106" i="44"/>
  <c r="M108" i="44"/>
  <c r="BB122" i="44"/>
  <c r="BJ130" i="44"/>
  <c r="A105" i="44"/>
  <c r="C112" i="46"/>
  <c r="C112" i="44" s="1"/>
  <c r="C121" i="46"/>
  <c r="C121" i="44" s="1"/>
  <c r="AD93" i="44"/>
  <c r="AK95" i="44"/>
  <c r="G98" i="44"/>
  <c r="AY101" i="44"/>
  <c r="AM102" i="44"/>
  <c r="R103" i="44"/>
  <c r="Y107" i="44"/>
  <c r="AK108" i="44"/>
  <c r="BQ108" i="44"/>
  <c r="V111" i="44"/>
  <c r="BB111" i="44"/>
  <c r="AT120" i="44"/>
  <c r="BM125" i="44"/>
  <c r="K126" i="44"/>
  <c r="BA127" i="44"/>
  <c r="AR129" i="44"/>
  <c r="F130" i="44"/>
  <c r="AO131" i="44"/>
  <c r="Q133" i="44"/>
  <c r="AO133" i="44"/>
  <c r="AD140" i="44"/>
  <c r="F145" i="44"/>
  <c r="AV146" i="44"/>
  <c r="AN172" i="44"/>
  <c r="AP161" i="44"/>
  <c r="BE163" i="44"/>
  <c r="M164" i="44"/>
  <c r="BI164" i="44"/>
  <c r="AX168" i="44"/>
  <c r="BE170" i="44"/>
  <c r="M174" i="44"/>
  <c r="AS174" i="44"/>
  <c r="V186" i="44"/>
  <c r="BJ186" i="44"/>
  <c r="X189" i="44"/>
  <c r="BL189" i="44"/>
  <c r="I198" i="44"/>
  <c r="AG198" i="44"/>
  <c r="AG163" i="44"/>
  <c r="AH161" i="44"/>
  <c r="Y163" i="44"/>
  <c r="AK164" i="44"/>
  <c r="BD165" i="44"/>
  <c r="AR166" i="44"/>
  <c r="BP166" i="44"/>
  <c r="BL172" i="44"/>
  <c r="BH173" i="44"/>
  <c r="E174" i="44"/>
  <c r="AB176" i="44"/>
  <c r="AE179" i="44"/>
  <c r="BN180" i="44"/>
  <c r="F183" i="44"/>
  <c r="AL183" i="44"/>
  <c r="AJ185" i="44"/>
  <c r="BP185" i="44"/>
  <c r="N186" i="44"/>
  <c r="P189" i="44"/>
  <c r="AS197" i="44"/>
  <c r="AC162" i="44"/>
  <c r="BQ162" i="44"/>
  <c r="AW163" i="44"/>
  <c r="Q170" i="44"/>
  <c r="AZ173" i="44"/>
  <c r="BK179" i="44"/>
  <c r="AP180" i="44"/>
  <c r="AV184" i="44"/>
  <c r="BH185" i="44"/>
  <c r="AK197" i="44"/>
  <c r="BI162" i="44"/>
  <c r="Q163" i="44"/>
  <c r="BF161" i="44"/>
  <c r="AN165" i="44"/>
  <c r="AL169" i="44"/>
  <c r="BJ169" i="44"/>
  <c r="I170" i="44"/>
  <c r="Z161" i="46"/>
  <c r="Z161" i="44"/>
  <c r="AX161" i="46"/>
  <c r="AX161" i="44"/>
  <c r="U162" i="46"/>
  <c r="U162" i="44"/>
  <c r="AK162" i="46"/>
  <c r="AK162" i="44"/>
  <c r="AS162" i="46"/>
  <c r="AS162" i="44"/>
  <c r="I163" i="46"/>
  <c r="I163" i="44"/>
  <c r="AO163" i="46"/>
  <c r="AO163" i="44"/>
  <c r="AC164" i="46"/>
  <c r="AC164" i="44"/>
  <c r="AS164" i="46"/>
  <c r="AS164" i="44"/>
  <c r="BA164" i="46"/>
  <c r="BA164" i="44"/>
  <c r="H165" i="46"/>
  <c r="H165" i="44"/>
  <c r="P165" i="46"/>
  <c r="P165" i="44"/>
  <c r="BL165" i="46"/>
  <c r="BL165" i="44"/>
  <c r="T166" i="46"/>
  <c r="T166" i="44"/>
  <c r="AB166" i="46"/>
  <c r="AB166" i="44"/>
  <c r="AZ166" i="46"/>
  <c r="AZ166" i="44"/>
  <c r="BH166" i="46"/>
  <c r="BH166" i="44"/>
  <c r="F167" i="46"/>
  <c r="F167" i="44"/>
  <c r="AD167" i="46"/>
  <c r="AD167" i="44"/>
  <c r="AT167" i="46"/>
  <c r="AT167" i="44"/>
  <c r="BB167" i="46"/>
  <c r="BB167" i="44"/>
  <c r="R168" i="46"/>
  <c r="R168" i="44"/>
  <c r="AH168" i="46"/>
  <c r="AH168" i="44"/>
  <c r="AP168" i="46"/>
  <c r="AP168" i="44"/>
  <c r="BF168" i="46"/>
  <c r="BF168" i="44"/>
  <c r="BN168" i="46"/>
  <c r="BN168" i="44"/>
  <c r="N169" i="46"/>
  <c r="N169" i="44"/>
  <c r="V169" i="46"/>
  <c r="V169" i="44"/>
  <c r="AT169" i="46"/>
  <c r="AT169" i="44"/>
  <c r="BB169" i="46"/>
  <c r="BB169" i="44"/>
  <c r="Y170" i="46"/>
  <c r="Y170" i="44"/>
  <c r="AO170" i="46"/>
  <c r="AO170" i="44"/>
  <c r="AW170" i="46"/>
  <c r="AW170" i="44"/>
  <c r="D171" i="46"/>
  <c r="D171" i="44"/>
  <c r="L171" i="46"/>
  <c r="L171" i="44"/>
  <c r="T171" i="46"/>
  <c r="T171" i="44"/>
  <c r="AB171" i="46"/>
  <c r="AB171" i="44"/>
  <c r="AJ171" i="46"/>
  <c r="AJ171" i="44"/>
  <c r="AR171" i="46"/>
  <c r="AR171" i="44"/>
  <c r="AZ171" i="46"/>
  <c r="AZ171" i="44"/>
  <c r="BH171" i="46"/>
  <c r="BH171" i="44"/>
  <c r="BP171" i="46"/>
  <c r="BP171" i="44"/>
  <c r="AF172" i="46"/>
  <c r="AF172" i="44"/>
  <c r="BD172" i="46"/>
  <c r="BD172" i="44"/>
  <c r="T173" i="46"/>
  <c r="T173" i="44"/>
  <c r="AB173" i="46"/>
  <c r="AB173" i="44"/>
  <c r="AJ173" i="46"/>
  <c r="AJ173" i="44"/>
  <c r="U174" i="46"/>
  <c r="U174" i="44"/>
  <c r="AC174" i="46"/>
  <c r="AC174" i="44"/>
  <c r="AK174" i="46"/>
  <c r="AK174" i="44"/>
  <c r="BQ174" i="46"/>
  <c r="BQ174" i="44"/>
  <c r="AF175" i="46"/>
  <c r="AF175" i="44"/>
  <c r="AN175" i="46"/>
  <c r="AN175" i="44"/>
  <c r="AV175" i="46"/>
  <c r="AV175" i="44"/>
  <c r="D176" i="46"/>
  <c r="D176" i="44"/>
  <c r="L176" i="46"/>
  <c r="L176" i="44"/>
  <c r="T176" i="46"/>
  <c r="T176" i="44"/>
  <c r="AR176" i="46"/>
  <c r="AR176" i="44"/>
  <c r="BH176" i="46"/>
  <c r="BH176" i="44"/>
  <c r="W179" i="46"/>
  <c r="W179" i="44"/>
  <c r="AM179" i="46"/>
  <c r="AM179" i="44"/>
  <c r="R180" i="46"/>
  <c r="R180" i="44"/>
  <c r="Z180" i="46"/>
  <c r="Z180" i="44"/>
  <c r="J182" i="46"/>
  <c r="J182" i="44"/>
  <c r="R182" i="46"/>
  <c r="R182" i="44"/>
  <c r="Z182" i="46"/>
  <c r="Z182" i="44"/>
  <c r="AH182" i="46"/>
  <c r="AH182" i="44"/>
  <c r="AP182" i="46"/>
  <c r="AP182" i="44"/>
  <c r="AX182" i="46"/>
  <c r="AX182" i="44"/>
  <c r="BF182" i="46"/>
  <c r="BF182" i="44"/>
  <c r="BN182" i="46"/>
  <c r="BN182" i="44"/>
  <c r="V183" i="46"/>
  <c r="V183" i="44"/>
  <c r="AD183" i="46"/>
  <c r="AD183" i="44"/>
  <c r="BJ183" i="46"/>
  <c r="BJ183" i="44"/>
  <c r="P184" i="46"/>
  <c r="P184" i="44"/>
  <c r="BD184" i="46"/>
  <c r="BD184" i="44"/>
  <c r="D185" i="46"/>
  <c r="D185" i="44"/>
  <c r="L185" i="46"/>
  <c r="L185" i="44"/>
  <c r="AZ185" i="46"/>
  <c r="AZ185" i="44"/>
  <c r="F186" i="46"/>
  <c r="F186" i="44"/>
  <c r="AL186" i="46"/>
  <c r="AL186" i="44"/>
  <c r="BB186" i="46"/>
  <c r="BB186" i="44"/>
  <c r="R187" i="46"/>
  <c r="R187" i="44"/>
  <c r="Z187" i="46"/>
  <c r="Z187" i="44"/>
  <c r="AX187" i="46"/>
  <c r="AX187" i="44"/>
  <c r="BF187" i="46"/>
  <c r="BF187" i="44"/>
  <c r="D188" i="46"/>
  <c r="D188" i="44"/>
  <c r="L188" i="46"/>
  <c r="L188" i="44"/>
  <c r="T188" i="46"/>
  <c r="T188" i="44"/>
  <c r="AB188" i="46"/>
  <c r="AB188" i="44"/>
  <c r="AJ188" i="46"/>
  <c r="AJ188" i="44"/>
  <c r="AR188" i="46"/>
  <c r="AR188" i="44"/>
  <c r="AZ188" i="46"/>
  <c r="AZ188" i="44"/>
  <c r="BH188" i="46"/>
  <c r="BH188" i="44"/>
  <c r="BP188" i="46"/>
  <c r="BP188" i="44"/>
  <c r="AF189" i="46"/>
  <c r="AF189" i="44"/>
  <c r="AV189" i="46"/>
  <c r="AV189" i="44"/>
  <c r="BD189" i="46"/>
  <c r="BD189" i="44"/>
  <c r="T190" i="46"/>
  <c r="T190" i="44"/>
  <c r="AF191" i="46"/>
  <c r="AF191" i="44"/>
  <c r="AN191" i="46"/>
  <c r="AN191" i="44"/>
  <c r="AP194" i="46"/>
  <c r="AP194" i="44"/>
  <c r="BA195" i="46"/>
  <c r="BA195" i="44"/>
  <c r="I196" i="46"/>
  <c r="I196" i="44"/>
  <c r="Q196" i="46"/>
  <c r="Q196" i="44"/>
  <c r="Y196" i="46"/>
  <c r="Y196" i="44"/>
  <c r="BM196" i="46"/>
  <c r="BM196" i="44"/>
  <c r="E197" i="46"/>
  <c r="E197" i="44"/>
  <c r="M197" i="46"/>
  <c r="M197" i="44"/>
  <c r="BA197" i="46"/>
  <c r="BA197" i="44"/>
  <c r="BQ197" i="46"/>
  <c r="BQ197" i="44"/>
  <c r="Q198" i="46"/>
  <c r="Q198" i="44"/>
  <c r="Y198" i="46"/>
  <c r="Y198" i="44"/>
  <c r="BM198" i="46"/>
  <c r="BM198" i="44"/>
  <c r="AC199" i="46"/>
  <c r="AC199" i="44"/>
  <c r="AS199" i="46"/>
  <c r="AS199" i="44"/>
  <c r="BA199" i="46"/>
  <c r="BA199" i="44"/>
  <c r="F200" i="46"/>
  <c r="F200" i="44"/>
  <c r="J201" i="46"/>
  <c r="J201" i="44"/>
  <c r="R201" i="46"/>
  <c r="R201" i="44"/>
  <c r="BF201" i="46"/>
  <c r="BF201" i="44"/>
  <c r="BN201" i="46"/>
  <c r="BN201" i="44"/>
  <c r="F202" i="46"/>
  <c r="F202" i="44"/>
  <c r="N202" i="46"/>
  <c r="N202" i="44"/>
  <c r="V202" i="46"/>
  <c r="V202" i="44"/>
  <c r="AD202" i="46"/>
  <c r="AD202" i="44"/>
  <c r="AL202" i="46"/>
  <c r="AL202" i="44"/>
  <c r="AT202" i="46"/>
  <c r="AT202" i="44"/>
  <c r="BB202" i="46"/>
  <c r="BB202" i="44"/>
  <c r="BJ202" i="46"/>
  <c r="BJ202" i="44"/>
  <c r="R203" i="46"/>
  <c r="R203" i="44"/>
  <c r="Z203" i="46"/>
  <c r="Z203" i="44"/>
  <c r="BF203" i="46"/>
  <c r="BF203" i="44"/>
  <c r="BN203" i="46"/>
  <c r="BN203" i="44"/>
  <c r="M204" i="46"/>
  <c r="M204" i="44"/>
  <c r="U204" i="46"/>
  <c r="U204" i="44"/>
  <c r="AS204" i="46"/>
  <c r="AS204" i="44"/>
  <c r="BA204" i="46"/>
  <c r="BA204" i="44"/>
  <c r="I205" i="46"/>
  <c r="I205" i="44"/>
  <c r="AO205" i="46"/>
  <c r="AO205" i="44"/>
  <c r="AW205" i="46"/>
  <c r="AW205" i="44"/>
  <c r="Q207" i="46"/>
  <c r="Q207" i="44"/>
  <c r="Y207" i="46"/>
  <c r="Y207" i="44"/>
  <c r="AW207" i="46"/>
  <c r="AW207" i="44"/>
  <c r="BE207" i="46"/>
  <c r="BE207" i="44"/>
  <c r="BM207" i="46"/>
  <c r="BM207" i="44"/>
  <c r="Z53" i="46"/>
  <c r="A81" i="44"/>
  <c r="Y68" i="44"/>
  <c r="U22" i="44"/>
  <c r="H49" i="44"/>
  <c r="BM66" i="44"/>
  <c r="AZ92" i="44"/>
  <c r="Z47" i="44"/>
  <c r="BI71" i="44"/>
  <c r="X49" i="44"/>
  <c r="S64" i="44"/>
  <c r="E90" i="44"/>
  <c r="AN93" i="44"/>
  <c r="Y98" i="44"/>
  <c r="E99" i="44"/>
  <c r="AS101" i="44"/>
  <c r="I102" i="44"/>
  <c r="AO102" i="44"/>
  <c r="AA31" i="44"/>
  <c r="L55" i="44"/>
  <c r="I66" i="44"/>
  <c r="BK76" i="44"/>
  <c r="L92" i="44"/>
  <c r="U16" i="44"/>
  <c r="AG89" i="44"/>
  <c r="BQ97" i="44"/>
  <c r="BE100" i="44"/>
  <c r="Y102" i="44"/>
  <c r="AC16" i="44"/>
  <c r="AY19" i="44"/>
  <c r="AZ27" i="44"/>
  <c r="AF35" i="44"/>
  <c r="AG45" i="44"/>
  <c r="AF52" i="44"/>
  <c r="AB55" i="44"/>
  <c r="AI64" i="44"/>
  <c r="AC71" i="44"/>
  <c r="AY75" i="44"/>
  <c r="AR94" i="44"/>
  <c r="AU95" i="44"/>
  <c r="AR103" i="44"/>
  <c r="AI107" i="44"/>
  <c r="V110" i="44"/>
  <c r="S114" i="44"/>
  <c r="BB115" i="44"/>
  <c r="R118" i="44"/>
  <c r="BP119" i="44"/>
  <c r="T121" i="44"/>
  <c r="BP121" i="44"/>
  <c r="P122" i="44"/>
  <c r="BD122" i="44"/>
  <c r="AV124" i="44"/>
  <c r="S125" i="44"/>
  <c r="AK126" i="44"/>
  <c r="BQ126" i="44"/>
  <c r="AA128" i="44"/>
  <c r="AY128" i="44"/>
  <c r="F129" i="44"/>
  <c r="AD129" i="44"/>
  <c r="AN130" i="44"/>
  <c r="AE132" i="44"/>
  <c r="K133" i="44"/>
  <c r="AI133" i="44"/>
  <c r="BO133" i="44"/>
  <c r="AC134" i="44"/>
  <c r="BI134" i="44"/>
  <c r="Q135" i="44"/>
  <c r="M136" i="44"/>
  <c r="BA136" i="44"/>
  <c r="R138" i="44"/>
  <c r="AZ139" i="44"/>
  <c r="P140" i="44"/>
  <c r="I50" i="44"/>
  <c r="AU53" i="44"/>
  <c r="H38" i="44"/>
  <c r="AJ9" i="44"/>
  <c r="AK59" i="44"/>
  <c r="M49" i="44"/>
  <c r="AE47" i="44"/>
  <c r="AR56" i="44"/>
  <c r="AB44" i="44"/>
  <c r="AU47" i="44"/>
  <c r="AS52" i="44"/>
  <c r="M61" i="44"/>
  <c r="AE63" i="44"/>
  <c r="R65" i="44"/>
  <c r="J67" i="44"/>
  <c r="AX10" i="44"/>
  <c r="AZ56" i="44"/>
  <c r="AP65" i="44"/>
  <c r="Q60" i="44"/>
  <c r="AO55" i="44"/>
  <c r="L58" i="44"/>
  <c r="AT70" i="44"/>
  <c r="AZ11" i="44"/>
  <c r="BQ16" i="44"/>
  <c r="AQ19" i="44"/>
  <c r="AB23" i="44"/>
  <c r="AL32" i="44"/>
  <c r="BA46" i="44"/>
  <c r="G52" i="44"/>
  <c r="AK54" i="44"/>
  <c r="AQ55" i="44"/>
  <c r="P57" i="44"/>
  <c r="G59" i="44"/>
  <c r="AO62" i="44"/>
  <c r="BB68" i="44"/>
  <c r="AH69" i="44"/>
  <c r="AF75" i="44"/>
  <c r="AF77" i="44"/>
  <c r="AZ78" i="44"/>
  <c r="K80" i="44"/>
  <c r="F81" i="44"/>
  <c r="AD81" i="44"/>
  <c r="Z82" i="44"/>
  <c r="AP84" i="44"/>
  <c r="F85" i="44"/>
  <c r="BN86" i="44"/>
  <c r="BJ87" i="44"/>
  <c r="Z88" i="44"/>
  <c r="N89" i="44"/>
  <c r="AT89" i="44"/>
  <c r="Q92" i="44"/>
  <c r="BQ93" i="44"/>
  <c r="L95" i="44"/>
  <c r="AJ95" i="44"/>
  <c r="BL96" i="44"/>
  <c r="AL98" i="44"/>
  <c r="AX99" i="44"/>
  <c r="BN99" i="44"/>
  <c r="BJ100" i="44"/>
  <c r="S24" i="44"/>
  <c r="AP62" i="44"/>
  <c r="F59" i="44"/>
  <c r="H63" i="44"/>
  <c r="AE66" i="44"/>
  <c r="AM74" i="44"/>
  <c r="Q75" i="44"/>
  <c r="BM77" i="44"/>
  <c r="BQ78" i="44"/>
  <c r="AF79" i="44"/>
  <c r="O81" i="44"/>
  <c r="BK83" i="44"/>
  <c r="BG88" i="44"/>
  <c r="AM89" i="44"/>
  <c r="BK89" i="44"/>
  <c r="AI90" i="44"/>
  <c r="Z92" i="44"/>
  <c r="AP92" i="44"/>
  <c r="J94" i="44"/>
  <c r="AH94" i="44"/>
  <c r="AS95" i="44"/>
  <c r="BI95" i="44"/>
  <c r="BG97" i="44"/>
  <c r="Y77" i="44"/>
  <c r="G83" i="44"/>
  <c r="BK85" i="44"/>
  <c r="X26" i="44"/>
  <c r="BK72" i="44"/>
  <c r="BE96" i="44"/>
  <c r="AC78" i="44"/>
  <c r="AY86" i="44"/>
  <c r="BB93" i="44"/>
  <c r="C16" i="46"/>
  <c r="C16" i="44" s="1"/>
  <c r="P45" i="44"/>
  <c r="AU87" i="44"/>
  <c r="AL91" i="44"/>
  <c r="A60" i="44"/>
  <c r="A92" i="44"/>
  <c r="AY7" i="44"/>
  <c r="AN26" i="44"/>
  <c r="BE28" i="44"/>
  <c r="AI34" i="44"/>
  <c r="AA36" i="44"/>
  <c r="J48" i="44"/>
  <c r="N49" i="44"/>
  <c r="BE57" i="44"/>
  <c r="G74" i="44"/>
  <c r="M76" i="44"/>
  <c r="E78" i="44"/>
  <c r="H79" i="44"/>
  <c r="BK81" i="44"/>
  <c r="K84" i="44"/>
  <c r="AQ84" i="44"/>
  <c r="W85" i="44"/>
  <c r="O87" i="44"/>
  <c r="AI88" i="44"/>
  <c r="BN92" i="44"/>
  <c r="E95" i="44"/>
  <c r="Y96" i="44"/>
  <c r="K97" i="44"/>
  <c r="AA99" i="44"/>
  <c r="AI101" i="44"/>
  <c r="BF103" i="44"/>
  <c r="R105" i="44"/>
  <c r="BF105" i="44"/>
  <c r="F106" i="44"/>
  <c r="AW107" i="44"/>
  <c r="AN109" i="44"/>
  <c r="AR110" i="44"/>
  <c r="AT111" i="44"/>
  <c r="AM21" i="44"/>
  <c r="BM75" i="44"/>
  <c r="BF92" i="44"/>
  <c r="C31" i="46"/>
  <c r="C31" i="44" s="1"/>
  <c r="C62" i="46"/>
  <c r="C62" i="44" s="1"/>
  <c r="U44" i="44"/>
  <c r="Z60" i="44"/>
  <c r="AI86" i="44"/>
  <c r="AA97" i="44"/>
  <c r="A13" i="44"/>
  <c r="C92" i="46"/>
  <c r="C92" i="44" s="1"/>
  <c r="AM14" i="44"/>
  <c r="AW26" i="44"/>
  <c r="BL28" i="44"/>
  <c r="AY34" i="44"/>
  <c r="AH36" i="44"/>
  <c r="P40" i="44"/>
  <c r="AK44" i="44"/>
  <c r="R55" i="44"/>
  <c r="AH62" i="44"/>
  <c r="I64" i="44"/>
  <c r="K69" i="44"/>
  <c r="AQ73" i="44"/>
  <c r="AO75" i="44"/>
  <c r="BA76" i="44"/>
  <c r="AN79" i="44"/>
  <c r="S86" i="44"/>
  <c r="W89" i="44"/>
  <c r="BO90" i="44"/>
  <c r="AC95" i="44"/>
  <c r="AM98" i="44"/>
  <c r="K99" i="44"/>
  <c r="W100" i="44"/>
  <c r="AM100" i="44"/>
  <c r="AP43" i="44"/>
  <c r="AE83" i="44"/>
  <c r="AN28" i="44"/>
  <c r="O42" i="44"/>
  <c r="AX62" i="44"/>
  <c r="AK78" i="44"/>
  <c r="AY82" i="44"/>
  <c r="BG90" i="44"/>
  <c r="A94" i="44"/>
  <c r="Z10" i="44"/>
  <c r="AK17" i="44"/>
  <c r="AQ22" i="44"/>
  <c r="AP36" i="44"/>
  <c r="BA44" i="44"/>
  <c r="BK74" i="44"/>
  <c r="Q77" i="44"/>
  <c r="P79" i="44"/>
  <c r="AU81" i="44"/>
  <c r="W83" i="44"/>
  <c r="S84" i="44"/>
  <c r="BC85" i="44"/>
  <c r="AQ90" i="44"/>
  <c r="AH92" i="44"/>
  <c r="R94" i="44"/>
  <c r="M95" i="44"/>
  <c r="I96" i="44"/>
  <c r="AI97" i="44"/>
  <c r="W98" i="44"/>
  <c r="AT35" i="44"/>
  <c r="R62" i="44"/>
  <c r="BG84" i="44"/>
  <c r="BP46" i="44"/>
  <c r="Z62" i="44"/>
  <c r="BE64" i="44"/>
  <c r="Y75" i="44"/>
  <c r="BL79" i="44"/>
  <c r="N91" i="44"/>
  <c r="AP94" i="44"/>
  <c r="BD19" i="44"/>
  <c r="BD26" i="44"/>
  <c r="S65" i="44"/>
  <c r="AW77" i="44"/>
  <c r="W81" i="44"/>
  <c r="AA90" i="44"/>
  <c r="V93" i="44"/>
  <c r="AX94" i="44"/>
  <c r="C50" i="46"/>
  <c r="C50" i="44" s="1"/>
  <c r="R23" i="44"/>
  <c r="T27" i="44"/>
  <c r="Z29" i="44"/>
  <c r="W35" i="44"/>
  <c r="AA41" i="44"/>
  <c r="AV45" i="44"/>
  <c r="BN50" i="44"/>
  <c r="AS58" i="44"/>
  <c r="J62" i="44"/>
  <c r="X63" i="44"/>
  <c r="AV63" i="44"/>
  <c r="AA65" i="44"/>
  <c r="W66" i="44"/>
  <c r="AY73" i="44"/>
  <c r="AV79" i="44"/>
  <c r="G81" i="44"/>
  <c r="BO82" i="44"/>
  <c r="AY84" i="44"/>
  <c r="G85" i="44"/>
  <c r="G89" i="44"/>
  <c r="BC89" i="44"/>
  <c r="AT91" i="44"/>
  <c r="F93" i="44"/>
  <c r="AT93" i="44"/>
  <c r="AG96" i="44"/>
  <c r="AW96" i="44"/>
  <c r="AY97" i="44"/>
  <c r="BK98" i="44"/>
  <c r="BK102" i="44"/>
  <c r="F104" i="44"/>
  <c r="BJ104" i="44"/>
  <c r="C108" i="46"/>
  <c r="C108" i="44" s="1"/>
  <c r="AZ9" i="44"/>
  <c r="R14" i="44"/>
  <c r="BF41" i="44"/>
  <c r="BH59" i="44"/>
  <c r="AN62" i="44"/>
  <c r="D87" i="44"/>
  <c r="BP87" i="44"/>
  <c r="S93" i="44"/>
  <c r="G94" i="44"/>
  <c r="BK94" i="44"/>
  <c r="AD96" i="44"/>
  <c r="BL101" i="44"/>
  <c r="BP102" i="44"/>
  <c r="O103" i="44"/>
  <c r="N107" i="44"/>
  <c r="AT114" i="44"/>
  <c r="BE117" i="44"/>
  <c r="E118" i="44"/>
  <c r="AU119" i="44"/>
  <c r="O121" i="44"/>
  <c r="A97" i="44"/>
  <c r="BH11" i="44"/>
  <c r="AX34" i="44"/>
  <c r="BM36" i="44"/>
  <c r="AA46" i="44"/>
  <c r="AJ59" i="44"/>
  <c r="BD62" i="44"/>
  <c r="U10" i="44"/>
  <c r="AH14" i="44"/>
  <c r="M16" i="44"/>
  <c r="P17" i="44"/>
  <c r="T18" i="44"/>
  <c r="AN31" i="44"/>
  <c r="I36" i="44"/>
  <c r="L37" i="44"/>
  <c r="AF38" i="44"/>
  <c r="L59" i="44"/>
  <c r="X62" i="44"/>
  <c r="AS66" i="44"/>
  <c r="BJ77" i="44"/>
  <c r="AG80" i="44"/>
  <c r="BL97" i="44"/>
  <c r="BP98" i="44"/>
  <c r="X101" i="44"/>
  <c r="AN101" i="44"/>
  <c r="AM103" i="44"/>
  <c r="BK103" i="44"/>
  <c r="W105" i="44"/>
  <c r="F107" i="44"/>
  <c r="AC109" i="44"/>
  <c r="AQ111" i="44"/>
  <c r="AG115" i="44"/>
  <c r="BO120" i="44"/>
  <c r="AU121" i="44"/>
  <c r="N125" i="44"/>
  <c r="AT125" i="44"/>
  <c r="AH127" i="44"/>
  <c r="S130" i="44"/>
  <c r="A78" i="44"/>
  <c r="BI12" i="44"/>
  <c r="F42" i="44"/>
  <c r="BG46" i="44"/>
  <c r="H55" i="44"/>
  <c r="O57" i="44"/>
  <c r="BK57" i="44"/>
  <c r="BL62" i="44"/>
  <c r="BN78" i="44"/>
  <c r="AC79" i="44"/>
  <c r="AR81" i="44"/>
  <c r="P82" i="44"/>
  <c r="AF84" i="44"/>
  <c r="BH85" i="44"/>
  <c r="AN86" i="44"/>
  <c r="AB87" i="44"/>
  <c r="AI91" i="44"/>
  <c r="AM92" i="44"/>
  <c r="BG93" i="44"/>
  <c r="P97" i="44"/>
  <c r="BJ107" i="44"/>
  <c r="S111" i="44"/>
  <c r="W112" i="44"/>
  <c r="J113" i="44"/>
  <c r="F114" i="44"/>
  <c r="AL114" i="44"/>
  <c r="Y117" i="44"/>
  <c r="S120" i="44"/>
  <c r="AO80" i="44"/>
  <c r="U35" i="44"/>
  <c r="BH44" i="44"/>
  <c r="BP59" i="44"/>
  <c r="AX14" i="44"/>
  <c r="BJ33" i="44"/>
  <c r="K39" i="44"/>
  <c r="AM45" i="44"/>
  <c r="BD101" i="44"/>
  <c r="BG111" i="44"/>
  <c r="Q117" i="44"/>
  <c r="BM117" i="44"/>
  <c r="AS118" i="44"/>
  <c r="BQ118" i="44"/>
  <c r="O119" i="44"/>
  <c r="AM121" i="44"/>
  <c r="AY122" i="44"/>
  <c r="W123" i="44"/>
  <c r="BM47" i="46"/>
  <c r="BN77" i="46"/>
  <c r="AR59" i="44"/>
  <c r="X86" i="44"/>
  <c r="A108" i="44"/>
  <c r="AK16" i="44"/>
  <c r="BH18" i="44"/>
  <c r="AZ37" i="44"/>
  <c r="AD42" i="44"/>
  <c r="BE43" i="44"/>
  <c r="AV62" i="44"/>
  <c r="Q80" i="44"/>
  <c r="BP81" i="44"/>
  <c r="L87" i="44"/>
  <c r="AT107" i="44"/>
  <c r="AS109" i="44"/>
  <c r="AD13" i="44"/>
  <c r="AW23" i="44"/>
  <c r="BM29" i="44"/>
  <c r="AO36" i="44"/>
  <c r="BL84" i="44"/>
  <c r="AJ87" i="44"/>
  <c r="AB89" i="44"/>
  <c r="BK92" i="44"/>
  <c r="K93" i="44"/>
  <c r="H97" i="44"/>
  <c r="AA106" i="44"/>
  <c r="AY106" i="44"/>
  <c r="AL107" i="44"/>
  <c r="AM112" i="44"/>
  <c r="AX113" i="44"/>
  <c r="U116" i="44"/>
  <c r="BI116" i="44"/>
  <c r="K120" i="44"/>
  <c r="AA122" i="44"/>
  <c r="AU123" i="44"/>
  <c r="AY124" i="44"/>
  <c r="AD125" i="44"/>
  <c r="BJ125" i="44"/>
  <c r="R127" i="44"/>
  <c r="AD128" i="44"/>
  <c r="BJ128" i="44"/>
  <c r="Q129" i="44"/>
  <c r="AO129" i="44"/>
  <c r="AH132" i="44"/>
  <c r="AT133" i="44"/>
  <c r="D135" i="44"/>
  <c r="AJ135" i="44"/>
  <c r="H136" i="44"/>
  <c r="Y137" i="44"/>
  <c r="U138" i="44"/>
  <c r="BH32" i="44"/>
  <c r="BB7" i="44"/>
  <c r="V13" i="44"/>
  <c r="AV17" i="44"/>
  <c r="AY20" i="44"/>
  <c r="Z41" i="44"/>
  <c r="T59" i="44"/>
  <c r="AF62" i="44"/>
  <c r="BL86" i="44"/>
  <c r="BH87" i="44"/>
  <c r="AA93" i="44"/>
  <c r="BN95" i="44"/>
  <c r="BJ7" i="44"/>
  <c r="D11" i="44"/>
  <c r="Q15" i="44"/>
  <c r="AS16" i="44"/>
  <c r="K19" i="44"/>
  <c r="C26" i="46"/>
  <c r="C26" i="44" s="1"/>
  <c r="C97" i="46"/>
  <c r="C97" i="44" s="1"/>
  <c r="C115" i="46"/>
  <c r="C115" i="44" s="1"/>
  <c r="W8" i="44"/>
  <c r="AR11" i="44"/>
  <c r="AL13" i="44"/>
  <c r="Y15" i="44"/>
  <c r="BI16" i="44"/>
  <c r="BD17" i="44"/>
  <c r="S19" i="44"/>
  <c r="Y30" i="44"/>
  <c r="J34" i="44"/>
  <c r="AS35" i="44"/>
  <c r="BB42" i="44"/>
  <c r="G45" i="44"/>
  <c r="AI56" i="44"/>
  <c r="D59" i="44"/>
  <c r="AB59" i="44"/>
  <c r="AZ59" i="44"/>
  <c r="P62" i="44"/>
  <c r="F63" i="44"/>
  <c r="AW67" i="44"/>
  <c r="AK72" i="44"/>
  <c r="BP85" i="44"/>
  <c r="AV86" i="44"/>
  <c r="AB98" i="44"/>
  <c r="BP100" i="44"/>
  <c r="P101" i="44"/>
  <c r="AE105" i="44"/>
  <c r="AD107" i="44"/>
  <c r="BJ114" i="44"/>
  <c r="Q115" i="44"/>
  <c r="AK116" i="44"/>
  <c r="AK118" i="44"/>
  <c r="BC121" i="44"/>
  <c r="BO122" i="44"/>
  <c r="H126" i="44"/>
  <c r="AP127" i="44"/>
  <c r="BG130" i="44"/>
  <c r="N131" i="44"/>
  <c r="BF132" i="44"/>
  <c r="BE137" i="44"/>
  <c r="S140" i="44"/>
  <c r="AC141" i="44"/>
  <c r="BA141" i="44"/>
  <c r="I14" i="46"/>
  <c r="I14" i="44"/>
  <c r="C100" i="46"/>
  <c r="C100" i="44" s="1"/>
  <c r="Z72" i="44"/>
  <c r="BF72" i="44"/>
  <c r="V73" i="44"/>
  <c r="Z83" i="44"/>
  <c r="BB86" i="44"/>
  <c r="Z87" i="44"/>
  <c r="J89" i="44"/>
  <c r="Z89" i="44"/>
  <c r="BB90" i="44"/>
  <c r="I91" i="44"/>
  <c r="BI92" i="44"/>
  <c r="AO93" i="44"/>
  <c r="AC94" i="44"/>
  <c r="BA94" i="44"/>
  <c r="AV95" i="44"/>
  <c r="J98" i="44"/>
  <c r="AL101" i="44"/>
  <c r="BJ101" i="44"/>
  <c r="AH102" i="44"/>
  <c r="U105" i="44"/>
  <c r="BA105" i="44"/>
  <c r="AI109" i="44"/>
  <c r="W110" i="44"/>
  <c r="AO111" i="44"/>
  <c r="AK112" i="44"/>
  <c r="BL113" i="44"/>
  <c r="AB114" i="44"/>
  <c r="BC115" i="44"/>
  <c r="AX72" i="46"/>
  <c r="AX72" i="44"/>
  <c r="AV76" i="46"/>
  <c r="AV76" i="44"/>
  <c r="N80" i="46"/>
  <c r="N80" i="44"/>
  <c r="K79" i="46"/>
  <c r="K79" i="44"/>
  <c r="AP83" i="46"/>
  <c r="AP83" i="44"/>
  <c r="D96" i="46"/>
  <c r="D96" i="44"/>
  <c r="AD101" i="46"/>
  <c r="AD101" i="44"/>
  <c r="AP102" i="46"/>
  <c r="AP102" i="44"/>
  <c r="BM104" i="46"/>
  <c r="BM104" i="44"/>
  <c r="AW106" i="46"/>
  <c r="AW106" i="44"/>
  <c r="P108" i="46"/>
  <c r="P108" i="44"/>
  <c r="K109" i="46"/>
  <c r="K109" i="44"/>
  <c r="AU110" i="46"/>
  <c r="AU110" i="44"/>
  <c r="AG111" i="46"/>
  <c r="AG111" i="44"/>
  <c r="AC112" i="46"/>
  <c r="AC112" i="44"/>
  <c r="AN113" i="46"/>
  <c r="AN113" i="44"/>
  <c r="AE115" i="46"/>
  <c r="AE115" i="44"/>
  <c r="AM117" i="46"/>
  <c r="AM117" i="44"/>
  <c r="BK117" i="46"/>
  <c r="BK117" i="44"/>
  <c r="U119" i="46"/>
  <c r="U119" i="44"/>
  <c r="AS119" i="46"/>
  <c r="AS119" i="44"/>
  <c r="BE120" i="46"/>
  <c r="BE120" i="44"/>
  <c r="M123" i="46"/>
  <c r="M123" i="44"/>
  <c r="AS123" i="46"/>
  <c r="AS123" i="44"/>
  <c r="BP125" i="46"/>
  <c r="BP125" i="44"/>
  <c r="V126" i="46"/>
  <c r="V126" i="44"/>
  <c r="BB126" i="46"/>
  <c r="BB126" i="44"/>
  <c r="AN127" i="46"/>
  <c r="AN127" i="44"/>
  <c r="AB128" i="46"/>
  <c r="AB128" i="44"/>
  <c r="BH128" i="46"/>
  <c r="BH128" i="44"/>
  <c r="I130" i="46"/>
  <c r="I130" i="44"/>
  <c r="AO130" i="46"/>
  <c r="AO130" i="44"/>
  <c r="AZ131" i="46"/>
  <c r="AZ131" i="44"/>
  <c r="P132" i="46"/>
  <c r="P132" i="44"/>
  <c r="X132" i="46"/>
  <c r="X132" i="44"/>
  <c r="BD132" i="46"/>
  <c r="BD132" i="44"/>
  <c r="L133" i="46"/>
  <c r="L133" i="44"/>
  <c r="AY74" i="46"/>
  <c r="AY74" i="44"/>
  <c r="BG79" i="46"/>
  <c r="BG79" i="44"/>
  <c r="N82" i="46"/>
  <c r="N82" i="44"/>
  <c r="BN83" i="46"/>
  <c r="BN83" i="44"/>
  <c r="A87" i="27"/>
  <c r="A89" i="44"/>
  <c r="AJ96" i="46"/>
  <c r="AJ96" i="44"/>
  <c r="Z98" i="46"/>
  <c r="Z98" i="44"/>
  <c r="C87" i="46"/>
  <c r="C87" i="44" s="1"/>
  <c r="AP28" i="44"/>
  <c r="BN52" i="44"/>
  <c r="I56" i="44"/>
  <c r="AM73" i="44"/>
  <c r="AJ77" i="44"/>
  <c r="BB82" i="44"/>
  <c r="AD84" i="44"/>
  <c r="N86" i="44"/>
  <c r="AH87" i="44"/>
  <c r="AL88" i="44"/>
  <c r="R89" i="44"/>
  <c r="AD90" i="44"/>
  <c r="AT90" i="44"/>
  <c r="BA92" i="44"/>
  <c r="AB96" i="44"/>
  <c r="V97" i="44"/>
  <c r="F99" i="44"/>
  <c r="BJ99" i="44"/>
  <c r="Z100" i="44"/>
  <c r="BN100" i="44"/>
  <c r="BE104" i="44"/>
  <c r="H108" i="44"/>
  <c r="X108" i="44"/>
  <c r="AY109" i="44"/>
  <c r="G110" i="44"/>
  <c r="BE111" i="44"/>
  <c r="U112" i="44"/>
  <c r="X113" i="44"/>
  <c r="D114" i="44"/>
  <c r="AR114" i="44"/>
  <c r="M119" i="44"/>
  <c r="BI119" i="44"/>
  <c r="Q120" i="44"/>
  <c r="BM120" i="44"/>
  <c r="M121" i="44"/>
  <c r="U123" i="44"/>
  <c r="I124" i="44"/>
  <c r="AG124" i="44"/>
  <c r="AY70" i="46"/>
  <c r="AY70" i="44"/>
  <c r="AG93" i="46"/>
  <c r="AG93" i="44"/>
  <c r="E13" i="44"/>
  <c r="AY18" i="44"/>
  <c r="Q58" i="44"/>
  <c r="J70" i="44"/>
  <c r="BP77" i="44"/>
  <c r="AF78" i="44"/>
  <c r="BL78" i="44"/>
  <c r="AQ79" i="44"/>
  <c r="G80" i="44"/>
  <c r="AL82" i="44"/>
  <c r="AH83" i="44"/>
  <c r="BQ92" i="44"/>
  <c r="E94" i="44"/>
  <c r="AS94" i="44"/>
  <c r="BH96" i="44"/>
  <c r="AL97" i="44"/>
  <c r="V99" i="44"/>
  <c r="R102" i="44"/>
  <c r="Q104" i="44"/>
  <c r="AW104" i="44"/>
  <c r="E105" i="44"/>
  <c r="BI105" i="44"/>
  <c r="AM110" i="44"/>
  <c r="Y111" i="44"/>
  <c r="AV113" i="44"/>
  <c r="C89" i="46"/>
  <c r="C89" i="44" s="1"/>
  <c r="C98" i="46"/>
  <c r="C98" i="44" s="1"/>
  <c r="V32" i="44"/>
  <c r="AA63" i="44"/>
  <c r="AC64" i="44"/>
  <c r="K70" i="44"/>
  <c r="AL86" i="44"/>
  <c r="Y91" i="44"/>
  <c r="BE91" i="44"/>
  <c r="BQ94" i="44"/>
  <c r="AL99" i="44"/>
  <c r="AO104" i="44"/>
  <c r="AC105" i="44"/>
  <c r="AG106" i="44"/>
  <c r="BE106" i="44"/>
  <c r="D107" i="44"/>
  <c r="L107" i="44"/>
  <c r="T107" i="44"/>
  <c r="AB107" i="44"/>
  <c r="AJ107" i="44"/>
  <c r="AR107" i="44"/>
  <c r="AZ107" i="44"/>
  <c r="BH107" i="44"/>
  <c r="BP107" i="44"/>
  <c r="AN108" i="44"/>
  <c r="M112" i="44"/>
  <c r="AS112" i="44"/>
  <c r="BQ112" i="44"/>
  <c r="P113" i="44"/>
  <c r="K116" i="44"/>
  <c r="G117" i="44"/>
  <c r="K118" i="44"/>
  <c r="AC121" i="44"/>
  <c r="Q122" i="44"/>
  <c r="BM122" i="44"/>
  <c r="BN31" i="46"/>
  <c r="O35" i="46"/>
  <c r="O35" i="44"/>
  <c r="N37" i="46"/>
  <c r="N37" i="44"/>
  <c r="AT44" i="46"/>
  <c r="AT44" i="44"/>
  <c r="U46" i="46"/>
  <c r="U46" i="44"/>
  <c r="AD49" i="46"/>
  <c r="AD49" i="44"/>
  <c r="C137" i="46"/>
  <c r="C137" i="44" s="1"/>
  <c r="Y12" i="44"/>
  <c r="AG15" i="44"/>
  <c r="AA71" i="44"/>
  <c r="BP92" i="44"/>
  <c r="L94" i="44"/>
  <c r="I98" i="44"/>
  <c r="AK99" i="44"/>
  <c r="X104" i="44"/>
  <c r="BC108" i="44"/>
  <c r="AL110" i="44"/>
  <c r="BH112" i="44"/>
  <c r="G113" i="44"/>
  <c r="AR133" i="44"/>
  <c r="AT134" i="44"/>
  <c r="J135" i="44"/>
  <c r="AX135" i="44"/>
  <c r="V136" i="44"/>
  <c r="BJ136" i="44"/>
  <c r="O137" i="44"/>
  <c r="BC137" i="44"/>
  <c r="BA139" i="44"/>
  <c r="Y140" i="44"/>
  <c r="BM140" i="44"/>
  <c r="K141" i="44"/>
  <c r="BK142" i="44"/>
  <c r="R143" i="44"/>
  <c r="BN143" i="44"/>
  <c r="AL144" i="44"/>
  <c r="AG145" i="44"/>
  <c r="AA146" i="44"/>
  <c r="BG146" i="44"/>
  <c r="N69" i="44"/>
  <c r="N71" i="44"/>
  <c r="P24" i="44"/>
  <c r="AP74" i="44"/>
  <c r="L75" i="44"/>
  <c r="AF76" i="44"/>
  <c r="A8" i="44"/>
  <c r="AI8" i="44"/>
  <c r="BA10" i="44"/>
  <c r="BN79" i="44"/>
  <c r="BQ82" i="44"/>
  <c r="A72" i="44"/>
  <c r="AT9" i="44"/>
  <c r="BL76" i="44"/>
  <c r="Y87" i="44"/>
  <c r="BM87" i="44"/>
  <c r="BO72" i="46"/>
  <c r="BO72" i="44"/>
  <c r="U75" i="46"/>
  <c r="U75" i="44"/>
  <c r="AC75" i="46"/>
  <c r="AC75" i="44"/>
  <c r="BI75" i="46"/>
  <c r="BI75" i="44"/>
  <c r="AW76" i="46"/>
  <c r="AW76" i="44"/>
  <c r="BE76" i="46"/>
  <c r="BE76" i="44"/>
  <c r="BM76" i="46"/>
  <c r="BM76" i="44"/>
  <c r="BO77" i="46"/>
  <c r="AM78" i="46"/>
  <c r="AM78" i="44"/>
  <c r="Z79" i="46"/>
  <c r="Z79" i="44"/>
  <c r="AL80" i="46"/>
  <c r="AL80" i="44"/>
  <c r="AT80" i="46"/>
  <c r="AT80" i="44"/>
  <c r="AS82" i="46"/>
  <c r="AS82" i="44"/>
  <c r="BI82" i="46"/>
  <c r="BI82" i="44"/>
  <c r="BE83" i="46"/>
  <c r="BE83" i="44"/>
  <c r="AC84" i="46"/>
  <c r="AC84" i="44"/>
  <c r="AK84" i="46"/>
  <c r="AK84" i="44"/>
  <c r="BA84" i="46"/>
  <c r="BA84" i="44"/>
  <c r="BM85" i="46"/>
  <c r="BM85" i="44"/>
  <c r="AK86" i="46"/>
  <c r="AK86" i="44"/>
  <c r="BE87" i="46"/>
  <c r="BE87" i="44"/>
  <c r="D63" i="46"/>
  <c r="D63" i="44"/>
  <c r="BK67" i="46"/>
  <c r="BK67" i="44"/>
  <c r="BO68" i="46"/>
  <c r="BO68" i="44"/>
  <c r="AA70" i="46"/>
  <c r="AA70" i="44"/>
  <c r="O71" i="46"/>
  <c r="O71" i="44"/>
  <c r="O73" i="46"/>
  <c r="O73" i="44"/>
  <c r="O33" i="44"/>
  <c r="BB35" i="44"/>
  <c r="BF36" i="44"/>
  <c r="AK37" i="44"/>
  <c r="AY41" i="44"/>
  <c r="AM42" i="44"/>
  <c r="BN43" i="44"/>
  <c r="X45" i="44"/>
  <c r="T46" i="44"/>
  <c r="BK47" i="44"/>
  <c r="BE48" i="44"/>
  <c r="H57" i="44"/>
  <c r="BH58" i="44"/>
  <c r="R59" i="44"/>
  <c r="R61" i="44"/>
  <c r="AG62" i="44"/>
  <c r="H64" i="44"/>
  <c r="AV64" i="44"/>
  <c r="AP67" i="44"/>
  <c r="AT68" i="44"/>
  <c r="BN73" i="44"/>
  <c r="AD74" i="44"/>
  <c r="BB74" i="44"/>
  <c r="BL75" i="44"/>
  <c r="AZ76" i="44"/>
  <c r="H86" i="44"/>
  <c r="BD86" i="44"/>
  <c r="X88" i="44"/>
  <c r="H90" i="44"/>
  <c r="AN90" i="44"/>
  <c r="AA91" i="44"/>
  <c r="BC92" i="44"/>
  <c r="F96" i="44"/>
  <c r="T98" i="44"/>
  <c r="BL99" i="44"/>
  <c r="A54" i="27"/>
  <c r="A56" i="44"/>
  <c r="C73" i="46"/>
  <c r="C73" i="44" s="1"/>
  <c r="AM30" i="44"/>
  <c r="W33" i="44"/>
  <c r="BE38" i="44"/>
  <c r="G47" i="44"/>
  <c r="AG50" i="44"/>
  <c r="J51" i="44"/>
  <c r="AH52" i="44"/>
  <c r="G53" i="44"/>
  <c r="BP58" i="44"/>
  <c r="U61" i="44"/>
  <c r="AM65" i="44"/>
  <c r="F66" i="44"/>
  <c r="AL66" i="44"/>
  <c r="W69" i="44"/>
  <c r="AM69" i="44"/>
  <c r="AD70" i="44"/>
  <c r="BK71" i="44"/>
  <c r="AJ76" i="44"/>
  <c r="BA79" i="44"/>
  <c r="AN82" i="44"/>
  <c r="BD82" i="44"/>
  <c r="L85" i="44"/>
  <c r="BH89" i="44"/>
  <c r="BD90" i="44"/>
  <c r="AE94" i="44"/>
  <c r="BF95" i="44"/>
  <c r="V96" i="44"/>
  <c r="AN97" i="44"/>
  <c r="AZ98" i="44"/>
  <c r="P99" i="44"/>
  <c r="AN99" i="44"/>
  <c r="BG29" i="46"/>
  <c r="BG29" i="44"/>
  <c r="R36" i="46"/>
  <c r="R36" i="44"/>
  <c r="AX36" i="46"/>
  <c r="AX36" i="44"/>
  <c r="G42" i="46"/>
  <c r="G42" i="44"/>
  <c r="AB46" i="46"/>
  <c r="AB46" i="44"/>
  <c r="BQ49" i="46"/>
  <c r="BQ49" i="44"/>
  <c r="AX51" i="46"/>
  <c r="AX51" i="44"/>
  <c r="BA52" i="46"/>
  <c r="BA52" i="44"/>
  <c r="Y55" i="46"/>
  <c r="Y55" i="44"/>
  <c r="AG55" i="46"/>
  <c r="AG55" i="44"/>
  <c r="AJ56" i="46"/>
  <c r="AJ56" i="44"/>
  <c r="E59" i="46"/>
  <c r="E59" i="44"/>
  <c r="AC61" i="46"/>
  <c r="AC61" i="44"/>
  <c r="AU63" i="46"/>
  <c r="AU63" i="44"/>
  <c r="AF82" i="46"/>
  <c r="AF82" i="44"/>
  <c r="L83" i="46"/>
  <c r="L83" i="44"/>
  <c r="AN84" i="46"/>
  <c r="AN84" i="44"/>
  <c r="AB85" i="46"/>
  <c r="AB85" i="44"/>
  <c r="H88" i="46"/>
  <c r="H88" i="44"/>
  <c r="P88" i="46"/>
  <c r="P88" i="44"/>
  <c r="AN88" i="46"/>
  <c r="AN88" i="44"/>
  <c r="D89" i="46"/>
  <c r="D89" i="44"/>
  <c r="P90" i="46"/>
  <c r="P90" i="44"/>
  <c r="AF90" i="46"/>
  <c r="AF90" i="44"/>
  <c r="AV90" i="46"/>
  <c r="AV90" i="44"/>
  <c r="BL90" i="46"/>
  <c r="BL90" i="44"/>
  <c r="K91" i="46"/>
  <c r="K91" i="44"/>
  <c r="AQ91" i="46"/>
  <c r="AQ91" i="44"/>
  <c r="BG91" i="46"/>
  <c r="BG91" i="44"/>
  <c r="G92" i="46"/>
  <c r="G92" i="44"/>
  <c r="O92" i="46"/>
  <c r="O92" i="44"/>
  <c r="W92" i="46"/>
  <c r="W92" i="44"/>
  <c r="AE92" i="46"/>
  <c r="AE92" i="44"/>
  <c r="AU92" i="46"/>
  <c r="AU92" i="44"/>
  <c r="AQ93" i="46"/>
  <c r="AQ93" i="44"/>
  <c r="AY93" i="46"/>
  <c r="AY93" i="44"/>
  <c r="BO93" i="46"/>
  <c r="BO93" i="44"/>
  <c r="AU94" i="46"/>
  <c r="AU94" i="44"/>
  <c r="R95" i="46"/>
  <c r="R95" i="44"/>
  <c r="Z95" i="46"/>
  <c r="Z95" i="44"/>
  <c r="AH95" i="46"/>
  <c r="AH95" i="44"/>
  <c r="AP95" i="46"/>
  <c r="AP95" i="44"/>
  <c r="AX95" i="46"/>
  <c r="AX95" i="44"/>
  <c r="AL96" i="46"/>
  <c r="AL96" i="44"/>
  <c r="BB96" i="46"/>
  <c r="BB96" i="44"/>
  <c r="BJ96" i="46"/>
  <c r="BJ96" i="44"/>
  <c r="X97" i="46"/>
  <c r="X97" i="44"/>
  <c r="AV97" i="46"/>
  <c r="AV97" i="44"/>
  <c r="BD97" i="46"/>
  <c r="BD97" i="44"/>
  <c r="D98" i="46"/>
  <c r="D98" i="44"/>
  <c r="L98" i="46"/>
  <c r="L98" i="44"/>
  <c r="AJ98" i="46"/>
  <c r="AJ98" i="44"/>
  <c r="AR98" i="46"/>
  <c r="AR98" i="44"/>
  <c r="BH98" i="46"/>
  <c r="BH98" i="44"/>
  <c r="H99" i="46"/>
  <c r="H99" i="44"/>
  <c r="X99" i="46"/>
  <c r="X99" i="44"/>
  <c r="AF99" i="46"/>
  <c r="AF99" i="44"/>
  <c r="BD99" i="46"/>
  <c r="BD99" i="44"/>
  <c r="D100" i="46"/>
  <c r="D100" i="44"/>
  <c r="L100" i="46"/>
  <c r="L100" i="44"/>
  <c r="AB100" i="46"/>
  <c r="AB100" i="44"/>
  <c r="AJ100" i="46"/>
  <c r="AJ100" i="44"/>
  <c r="AZ100" i="46"/>
  <c r="AZ100" i="44"/>
  <c r="BH100" i="46"/>
  <c r="BH100" i="44"/>
  <c r="H101" i="46"/>
  <c r="H101" i="44"/>
  <c r="AF101" i="46"/>
  <c r="AF101" i="44"/>
  <c r="AV101" i="46"/>
  <c r="AV101" i="44"/>
  <c r="D102" i="46"/>
  <c r="D102" i="44"/>
  <c r="L102" i="46"/>
  <c r="L102" i="44"/>
  <c r="T102" i="46"/>
  <c r="T102" i="44"/>
  <c r="AB102" i="46"/>
  <c r="AB102" i="44"/>
  <c r="AJ102" i="46"/>
  <c r="AJ102" i="44"/>
  <c r="AR102" i="46"/>
  <c r="AR102" i="44"/>
  <c r="AZ102" i="46"/>
  <c r="AZ102" i="44"/>
  <c r="BH102" i="46"/>
  <c r="BH102" i="44"/>
  <c r="G103" i="46"/>
  <c r="G103" i="44"/>
  <c r="W103" i="46"/>
  <c r="W103" i="44"/>
  <c r="AE103" i="46"/>
  <c r="AE103" i="44"/>
  <c r="AU103" i="46"/>
  <c r="AU103" i="44"/>
  <c r="BC103" i="46"/>
  <c r="BC103" i="44"/>
  <c r="O105" i="46"/>
  <c r="O105" i="44"/>
  <c r="AM105" i="46"/>
  <c r="AM105" i="44"/>
  <c r="BJ35" i="46"/>
  <c r="BJ35" i="44"/>
  <c r="AZ39" i="46"/>
  <c r="AZ39" i="44"/>
  <c r="R43" i="46"/>
  <c r="R43" i="44"/>
  <c r="E44" i="46"/>
  <c r="E44" i="44"/>
  <c r="BC47" i="46"/>
  <c r="BC47" i="44"/>
  <c r="M52" i="46"/>
  <c r="M52" i="44"/>
  <c r="O53" i="46"/>
  <c r="O53" i="44"/>
  <c r="AM53" i="46"/>
  <c r="AM53" i="44"/>
  <c r="BH56" i="46"/>
  <c r="BH56" i="44"/>
  <c r="AV57" i="46"/>
  <c r="AV57" i="44"/>
  <c r="T58" i="46"/>
  <c r="T58" i="44"/>
  <c r="AS59" i="46"/>
  <c r="AS59" i="44"/>
  <c r="AG60" i="46"/>
  <c r="AG60" i="44"/>
  <c r="BI61" i="46"/>
  <c r="BI61" i="44"/>
  <c r="AH65" i="46"/>
  <c r="AH65" i="44"/>
  <c r="BB66" i="46"/>
  <c r="BB66" i="44"/>
  <c r="AX67" i="46"/>
  <c r="AX67" i="44"/>
  <c r="F68" i="46"/>
  <c r="F68" i="44"/>
  <c r="N68" i="46"/>
  <c r="N68" i="44"/>
  <c r="A67" i="27"/>
  <c r="C69" i="46"/>
  <c r="C69" i="44" s="1"/>
  <c r="AP69" i="46"/>
  <c r="AP69" i="44"/>
  <c r="A69" i="27"/>
  <c r="A71" i="44"/>
  <c r="AD72" i="46"/>
  <c r="AD72" i="44"/>
  <c r="AL72" i="46"/>
  <c r="AL72" i="44"/>
  <c r="AP73" i="46"/>
  <c r="AP73" i="44"/>
  <c r="AX73" i="46"/>
  <c r="AX73" i="44"/>
  <c r="N74" i="46"/>
  <c r="N74" i="44"/>
  <c r="AL74" i="46"/>
  <c r="AL74" i="44"/>
  <c r="BJ74" i="46"/>
  <c r="BJ74" i="44"/>
  <c r="A73" i="27"/>
  <c r="A75" i="44"/>
  <c r="L76" i="46"/>
  <c r="L76" i="44"/>
  <c r="Z78" i="46"/>
  <c r="Z78" i="44"/>
  <c r="AX78" i="46"/>
  <c r="AX78" i="44"/>
  <c r="M79" i="46"/>
  <c r="M79" i="44"/>
  <c r="BI79" i="46"/>
  <c r="BI79" i="44"/>
  <c r="I80" i="46"/>
  <c r="I80" i="44"/>
  <c r="Y80" i="46"/>
  <c r="Y80" i="44"/>
  <c r="BE80" i="46"/>
  <c r="BE80" i="44"/>
  <c r="D81" i="46"/>
  <c r="D81" i="44"/>
  <c r="T81" i="46"/>
  <c r="T81" i="44"/>
  <c r="AB83" i="46"/>
  <c r="AB83" i="44"/>
  <c r="AZ83" i="46"/>
  <c r="AZ83" i="44"/>
  <c r="BP83" i="46"/>
  <c r="BP83" i="44"/>
  <c r="X84" i="46"/>
  <c r="X84" i="44"/>
  <c r="AZ85" i="46"/>
  <c r="AZ85" i="44"/>
  <c r="AZ87" i="46"/>
  <c r="AZ87" i="44"/>
  <c r="BD88" i="46"/>
  <c r="BD88" i="44"/>
  <c r="AJ89" i="46"/>
  <c r="AJ89" i="44"/>
  <c r="AR89" i="46"/>
  <c r="AR89" i="44"/>
  <c r="AZ89" i="46"/>
  <c r="AZ89" i="44"/>
  <c r="BP89" i="46"/>
  <c r="BP89" i="44"/>
  <c r="C78" i="46"/>
  <c r="C78" i="44" s="1"/>
  <c r="V35" i="44"/>
  <c r="BN36" i="44"/>
  <c r="BL40" i="44"/>
  <c r="AJ46" i="44"/>
  <c r="W47" i="44"/>
  <c r="I48" i="44"/>
  <c r="AH49" i="44"/>
  <c r="AO50" i="44"/>
  <c r="Z51" i="44"/>
  <c r="AK52" i="44"/>
  <c r="AB56" i="44"/>
  <c r="BL57" i="44"/>
  <c r="I60" i="44"/>
  <c r="AK61" i="44"/>
  <c r="G63" i="44"/>
  <c r="BQ64" i="44"/>
  <c r="AX65" i="44"/>
  <c r="Z69" i="44"/>
  <c r="AX69" i="44"/>
  <c r="N70" i="44"/>
  <c r="AN75" i="44"/>
  <c r="AH78" i="44"/>
  <c r="BF78" i="44"/>
  <c r="AZ81" i="44"/>
  <c r="P86" i="44"/>
  <c r="AV88" i="44"/>
  <c r="O94" i="44"/>
  <c r="BC94" i="44"/>
  <c r="AF97" i="44"/>
  <c r="BQ27" i="46"/>
  <c r="BQ27" i="44"/>
  <c r="AK32" i="46"/>
  <c r="AK32" i="44"/>
  <c r="K34" i="46"/>
  <c r="K34" i="44"/>
  <c r="Q38" i="46"/>
  <c r="Q38" i="44"/>
  <c r="W42" i="46"/>
  <c r="W42" i="44"/>
  <c r="AC49" i="46"/>
  <c r="AC49" i="44"/>
  <c r="BI49" i="46"/>
  <c r="BI49" i="44"/>
  <c r="L56" i="46"/>
  <c r="L56" i="44"/>
  <c r="X57" i="46"/>
  <c r="X57" i="44"/>
  <c r="AR58" i="46"/>
  <c r="AR58" i="44"/>
  <c r="AZ58" i="46"/>
  <c r="AZ58" i="44"/>
  <c r="U59" i="46"/>
  <c r="U59" i="44"/>
  <c r="BQ59" i="46"/>
  <c r="BQ59" i="44"/>
  <c r="Y60" i="46"/>
  <c r="Y60" i="44"/>
  <c r="BM60" i="46"/>
  <c r="BM60" i="44"/>
  <c r="E61" i="46"/>
  <c r="E61" i="44"/>
  <c r="Q62" i="46"/>
  <c r="Q62" i="44"/>
  <c r="AW62" i="46"/>
  <c r="AW62" i="44"/>
  <c r="W63" i="46"/>
  <c r="W63" i="44"/>
  <c r="Z67" i="46"/>
  <c r="Z67" i="44"/>
  <c r="AH67" i="46"/>
  <c r="AH67" i="44"/>
  <c r="BF69" i="46"/>
  <c r="BF69" i="44"/>
  <c r="X75" i="46"/>
  <c r="X75" i="44"/>
  <c r="BD75" i="46"/>
  <c r="BD75" i="44"/>
  <c r="F77" i="46"/>
  <c r="F77" i="44"/>
  <c r="V77" i="46"/>
  <c r="V77" i="44"/>
  <c r="AL77" i="46"/>
  <c r="AL77" i="44"/>
  <c r="AT77" i="46"/>
  <c r="AT77" i="44"/>
  <c r="R78" i="46"/>
  <c r="R78" i="44"/>
  <c r="AK79" i="46"/>
  <c r="AK79" i="44"/>
  <c r="BM80" i="46"/>
  <c r="BM80" i="44"/>
  <c r="L81" i="46"/>
  <c r="L81" i="44"/>
  <c r="T83" i="46"/>
  <c r="T83" i="44"/>
  <c r="AR83" i="46"/>
  <c r="AR83" i="44"/>
  <c r="H84" i="46"/>
  <c r="H84" i="44"/>
  <c r="BD84" i="46"/>
  <c r="BD84" i="44"/>
  <c r="BG23" i="44"/>
  <c r="S29" i="44"/>
  <c r="E37" i="44"/>
  <c r="BQ37" i="44"/>
  <c r="AC44" i="44"/>
  <c r="AN45" i="44"/>
  <c r="AZ46" i="44"/>
  <c r="J49" i="44"/>
  <c r="AK49" i="44"/>
  <c r="AW50" i="44"/>
  <c r="AH51" i="44"/>
  <c r="E52" i="44"/>
  <c r="AT55" i="44"/>
  <c r="AF57" i="44"/>
  <c r="BA59" i="44"/>
  <c r="BE60" i="44"/>
  <c r="X64" i="44"/>
  <c r="G65" i="44"/>
  <c r="BF65" i="44"/>
  <c r="AT66" i="44"/>
  <c r="R67" i="44"/>
  <c r="BF67" i="44"/>
  <c r="AD68" i="44"/>
  <c r="J69" i="44"/>
  <c r="AL70" i="44"/>
  <c r="AM71" i="44"/>
  <c r="N72" i="44"/>
  <c r="AQ74" i="44"/>
  <c r="H75" i="44"/>
  <c r="BK78" i="44"/>
  <c r="AD80" i="44"/>
  <c r="AJ81" i="44"/>
  <c r="H82" i="44"/>
  <c r="X82" i="44"/>
  <c r="BL82" i="44"/>
  <c r="AV84" i="44"/>
  <c r="T85" i="44"/>
  <c r="AR85" i="44"/>
  <c r="AF88" i="44"/>
  <c r="AM94" i="44"/>
  <c r="J95" i="44"/>
  <c r="N96" i="44"/>
  <c r="T100" i="44"/>
  <c r="AK88" i="46"/>
  <c r="AK88" i="44"/>
  <c r="P91" i="46"/>
  <c r="P91" i="44"/>
  <c r="AV91" i="46"/>
  <c r="AV91" i="44"/>
  <c r="AB94" i="46"/>
  <c r="AB94" i="44"/>
  <c r="AA96" i="46"/>
  <c r="AA96" i="44"/>
  <c r="AY96" i="46"/>
  <c r="AY96" i="44"/>
  <c r="AG98" i="46"/>
  <c r="AG98" i="44"/>
  <c r="AW98" i="46"/>
  <c r="AW98" i="44"/>
  <c r="BQ99" i="46"/>
  <c r="BQ99" i="44"/>
  <c r="U101" i="46"/>
  <c r="U101" i="44"/>
  <c r="BA101" i="46"/>
  <c r="BA101" i="44"/>
  <c r="AJ103" i="46"/>
  <c r="AJ103" i="44"/>
  <c r="AN104" i="46"/>
  <c r="AN104" i="44"/>
  <c r="AU108" i="46"/>
  <c r="AU108" i="44"/>
  <c r="BK108" i="46"/>
  <c r="BK108" i="44"/>
  <c r="N110" i="46"/>
  <c r="N110" i="44"/>
  <c r="BJ110" i="46"/>
  <c r="BJ110" i="44"/>
  <c r="BD91" i="44"/>
  <c r="D92" i="44"/>
  <c r="P93" i="44"/>
  <c r="O95" i="44"/>
  <c r="AE95" i="44"/>
  <c r="BK95" i="44"/>
  <c r="K96" i="44"/>
  <c r="Y100" i="44"/>
  <c r="BO106" i="44"/>
  <c r="M109" i="44"/>
  <c r="BA109" i="44"/>
  <c r="AY111" i="44"/>
  <c r="O112" i="44"/>
  <c r="AD114" i="44"/>
  <c r="M116" i="44"/>
  <c r="BK119" i="44"/>
  <c r="AA120" i="44"/>
  <c r="W121" i="44"/>
  <c r="BK121" i="44"/>
  <c r="K124" i="44"/>
  <c r="BO124" i="44"/>
  <c r="BG106" i="46"/>
  <c r="BG106" i="44"/>
  <c r="R108" i="46"/>
  <c r="R108" i="44"/>
  <c r="U109" i="46"/>
  <c r="U109" i="44"/>
  <c r="BQ109" i="46"/>
  <c r="BQ109" i="44"/>
  <c r="AU112" i="46"/>
  <c r="AU112" i="44"/>
  <c r="BF113" i="46"/>
  <c r="BF113" i="44"/>
  <c r="Y115" i="46"/>
  <c r="Y115" i="44"/>
  <c r="E116" i="46"/>
  <c r="E116" i="44"/>
  <c r="AC116" i="46"/>
  <c r="AC116" i="44"/>
  <c r="AO117" i="46"/>
  <c r="AO117" i="44"/>
  <c r="AE119" i="46"/>
  <c r="AE119" i="44"/>
  <c r="AI120" i="46"/>
  <c r="AI120" i="44"/>
  <c r="AQ120" i="46"/>
  <c r="AQ120" i="44"/>
  <c r="BG120" i="46"/>
  <c r="BG120" i="44"/>
  <c r="AI122" i="46"/>
  <c r="AI122" i="44"/>
  <c r="BG122" i="46"/>
  <c r="BG122" i="44"/>
  <c r="BK123" i="46"/>
  <c r="BK123" i="44"/>
  <c r="AA124" i="46"/>
  <c r="AA124" i="44"/>
  <c r="AQ124" i="46"/>
  <c r="AQ124" i="44"/>
  <c r="BG124" i="46"/>
  <c r="BG124" i="44"/>
  <c r="F125" i="46"/>
  <c r="F125" i="44"/>
  <c r="AF126" i="46"/>
  <c r="AF126" i="44"/>
  <c r="J127" i="46"/>
  <c r="J127" i="44"/>
  <c r="F128" i="46"/>
  <c r="F128" i="44"/>
  <c r="AL128" i="46"/>
  <c r="AL128" i="44"/>
  <c r="AT128" i="46"/>
  <c r="AT128" i="44"/>
  <c r="AG129" i="46"/>
  <c r="AG129" i="44"/>
  <c r="AW129" i="46"/>
  <c r="AW129" i="44"/>
  <c r="BE129" i="46"/>
  <c r="BE129" i="44"/>
  <c r="AA130" i="46"/>
  <c r="AA130" i="44"/>
  <c r="AI130" i="46"/>
  <c r="AI130" i="44"/>
  <c r="BO130" i="46"/>
  <c r="BO130" i="44"/>
  <c r="AQ106" i="46"/>
  <c r="AQ106" i="44"/>
  <c r="AP108" i="46"/>
  <c r="AP108" i="44"/>
  <c r="AC88" i="44"/>
  <c r="BE89" i="44"/>
  <c r="AF91" i="44"/>
  <c r="AC97" i="44"/>
  <c r="AX108" i="44"/>
  <c r="AI111" i="44"/>
  <c r="Z113" i="44"/>
  <c r="BA116" i="44"/>
  <c r="U118" i="44"/>
  <c r="W119" i="44"/>
  <c r="BC119" i="44"/>
  <c r="G123" i="44"/>
  <c r="AB112" i="46"/>
  <c r="AB112" i="44"/>
  <c r="AD131" i="44"/>
  <c r="AT131" i="46"/>
  <c r="AT131" i="44"/>
  <c r="J132" i="46"/>
  <c r="J132" i="44"/>
  <c r="N133" i="46"/>
  <c r="N133" i="44"/>
  <c r="P134" i="46"/>
  <c r="P134" i="44"/>
  <c r="AB135" i="46"/>
  <c r="AB135" i="44"/>
  <c r="AV136" i="46"/>
  <c r="AV136" i="44"/>
  <c r="E138" i="46"/>
  <c r="E138" i="44"/>
  <c r="BA138" i="46"/>
  <c r="BA138" i="44"/>
  <c r="O139" i="46"/>
  <c r="O139" i="44"/>
  <c r="I142" i="46"/>
  <c r="I142" i="44"/>
  <c r="BE142" i="46"/>
  <c r="BE142" i="44"/>
  <c r="T143" i="46"/>
  <c r="T143" i="44"/>
  <c r="AV144" i="46"/>
  <c r="AV144" i="44"/>
  <c r="V131" i="44"/>
  <c r="Z132" i="44"/>
  <c r="BB133" i="44"/>
  <c r="AE139" i="44"/>
  <c r="AY140" i="44"/>
  <c r="E141" i="44"/>
  <c r="BI141" i="44"/>
  <c r="Y142" i="44"/>
  <c r="BM142" i="44"/>
  <c r="BP112" i="44"/>
  <c r="BO114" i="44"/>
  <c r="AD115" i="44"/>
  <c r="BJ115" i="44"/>
  <c r="AD117" i="44"/>
  <c r="BJ117" i="44"/>
  <c r="E148" i="44"/>
  <c r="BI148" i="44"/>
  <c r="BL149" i="44"/>
  <c r="AX152" i="44"/>
  <c r="AP154" i="44"/>
  <c r="U155" i="44"/>
  <c r="BA155" i="44"/>
  <c r="AO156" i="44"/>
  <c r="BM156" i="44"/>
  <c r="AS157" i="44"/>
  <c r="AG158" i="44"/>
  <c r="BM158" i="44"/>
  <c r="K159" i="44"/>
  <c r="N160" i="44"/>
  <c r="BB160" i="44"/>
  <c r="AA8" i="44"/>
  <c r="E10" i="44"/>
  <c r="BQ10" i="44"/>
  <c r="AC22" i="44"/>
  <c r="AX26" i="44"/>
  <c r="AR29" i="44"/>
  <c r="W17" i="44"/>
  <c r="AB16" i="44"/>
  <c r="F20" i="44"/>
  <c r="AE35" i="44"/>
  <c r="A45" i="44"/>
  <c r="BO8" i="44"/>
  <c r="T11" i="44"/>
  <c r="BF14" i="44"/>
  <c r="BE15" i="44"/>
  <c r="AA19" i="44"/>
  <c r="L23" i="44"/>
  <c r="AW31" i="44"/>
  <c r="AU33" i="44"/>
  <c r="S36" i="44"/>
  <c r="AV15" i="44"/>
  <c r="AQ8" i="44"/>
  <c r="R11" i="44"/>
  <c r="AO12" i="44"/>
  <c r="AP31" i="44"/>
  <c r="J38" i="44"/>
  <c r="AG40" i="44"/>
  <c r="C14" i="46"/>
  <c r="C14" i="44" s="1"/>
  <c r="V7" i="44"/>
  <c r="AC10" i="44"/>
  <c r="AW12" i="44"/>
  <c r="BA13" i="44"/>
  <c r="AZ16" i="44"/>
  <c r="AB18" i="44"/>
  <c r="BH24" i="44"/>
  <c r="O30" i="44"/>
  <c r="BG36" i="44"/>
  <c r="AV42" i="44"/>
  <c r="AP50" i="44"/>
  <c r="W9" i="44"/>
  <c r="AK10" i="44"/>
  <c r="AB11" i="44"/>
  <c r="BB13" i="44"/>
  <c r="BN14" i="44"/>
  <c r="E16" i="44"/>
  <c r="BA16" i="44"/>
  <c r="AN17" i="44"/>
  <c r="AJ18" i="44"/>
  <c r="AI19" i="44"/>
  <c r="AF25" i="44"/>
  <c r="BA27" i="44"/>
  <c r="K29" i="44"/>
  <c r="W30" i="44"/>
  <c r="E32" i="44"/>
  <c r="BC33" i="44"/>
  <c r="BG34" i="44"/>
  <c r="AD39" i="44"/>
  <c r="BF43" i="44"/>
  <c r="AS44" i="44"/>
  <c r="H45" i="44"/>
  <c r="AF46" i="44"/>
  <c r="H47" i="44"/>
  <c r="BL53" i="44"/>
  <c r="O66" i="44"/>
  <c r="AM66" i="44"/>
  <c r="BH45" i="44"/>
  <c r="AN54" i="44"/>
  <c r="AW56" i="44"/>
  <c r="F62" i="44"/>
  <c r="AT62" i="44"/>
  <c r="O67" i="44"/>
  <c r="S68" i="44"/>
  <c r="BC69" i="44"/>
  <c r="BG70" i="44"/>
  <c r="AT71" i="44"/>
  <c r="K72" i="44"/>
  <c r="BG72" i="44"/>
  <c r="BO74" i="44"/>
  <c r="AQ77" i="44"/>
  <c r="O78" i="44"/>
  <c r="F80" i="44"/>
  <c r="Q81" i="44"/>
  <c r="AC82" i="44"/>
  <c r="E84" i="44"/>
  <c r="Q85" i="44"/>
  <c r="AG85" i="44"/>
  <c r="AW85" i="44"/>
  <c r="M86" i="44"/>
  <c r="BA88" i="44"/>
  <c r="BQ88" i="44"/>
  <c r="Q89" i="44"/>
  <c r="U90" i="44"/>
  <c r="BQ90" i="44"/>
  <c r="AN91" i="44"/>
  <c r="AJ92" i="44"/>
  <c r="BH92" i="44"/>
  <c r="AF93" i="44"/>
  <c r="D94" i="44"/>
  <c r="BH94" i="44"/>
  <c r="G95" i="44"/>
  <c r="S96" i="44"/>
  <c r="AS97" i="44"/>
  <c r="BI99" i="44"/>
  <c r="Q100" i="44"/>
  <c r="AW100" i="44"/>
  <c r="E101" i="44"/>
  <c r="A49" i="44"/>
  <c r="A66" i="44"/>
  <c r="C61" i="46"/>
  <c r="C61" i="44" s="1"/>
  <c r="W34" i="44"/>
  <c r="BB48" i="44"/>
  <c r="AX49" i="44"/>
  <c r="AL50" i="44"/>
  <c r="AZ53" i="44"/>
  <c r="BD54" i="44"/>
  <c r="BB55" i="44"/>
  <c r="Y56" i="44"/>
  <c r="Y58" i="44"/>
  <c r="AW58" i="44"/>
  <c r="AP59" i="44"/>
  <c r="BF59" i="44"/>
  <c r="Z61" i="44"/>
  <c r="V62" i="44"/>
  <c r="BJ62" i="44"/>
  <c r="AS64" i="44"/>
  <c r="O65" i="44"/>
  <c r="AU65" i="44"/>
  <c r="AY66" i="44"/>
  <c r="AU71" i="44"/>
  <c r="E75" i="44"/>
  <c r="J79" i="44"/>
  <c r="AP79" i="44"/>
  <c r="BF79" i="44"/>
  <c r="AG81" i="44"/>
  <c r="AW81" i="44"/>
  <c r="BM81" i="44"/>
  <c r="M82" i="44"/>
  <c r="Y83" i="44"/>
  <c r="BQ84" i="44"/>
  <c r="AC86" i="44"/>
  <c r="BQ86" i="44"/>
  <c r="AW87" i="44"/>
  <c r="M88" i="44"/>
  <c r="AW89" i="44"/>
  <c r="AS90" i="44"/>
  <c r="BO96" i="44"/>
  <c r="M97" i="44"/>
  <c r="Q98" i="44"/>
  <c r="AO98" i="44"/>
  <c r="BM98" i="44"/>
  <c r="U99" i="44"/>
  <c r="BA99" i="44"/>
  <c r="AC101" i="44"/>
  <c r="BI101" i="44"/>
  <c r="Q102" i="44"/>
  <c r="BE102" i="44"/>
  <c r="D103" i="44"/>
  <c r="BC51" i="44"/>
  <c r="BH53" i="44"/>
  <c r="A52" i="44"/>
  <c r="C63" i="46"/>
  <c r="C63" i="44" s="1"/>
  <c r="C81" i="46"/>
  <c r="C81" i="44" s="1"/>
  <c r="Q32" i="44"/>
  <c r="R52" i="44"/>
  <c r="AX52" i="44"/>
  <c r="AG56" i="44"/>
  <c r="BM56" i="44"/>
  <c r="Z59" i="44"/>
  <c r="N60" i="44"/>
  <c r="AK60" i="44"/>
  <c r="J61" i="44"/>
  <c r="L63" i="44"/>
  <c r="M64" i="44"/>
  <c r="W67" i="44"/>
  <c r="AQ70" i="44"/>
  <c r="S72" i="44"/>
  <c r="W73" i="44"/>
  <c r="J74" i="44"/>
  <c r="AI74" i="44"/>
  <c r="Q76" i="44"/>
  <c r="W78" i="44"/>
  <c r="V80" i="44"/>
  <c r="BI84" i="44"/>
  <c r="AO85" i="44"/>
  <c r="Q87" i="44"/>
  <c r="AG87" i="44"/>
  <c r="BM89" i="44"/>
  <c r="BI90" i="44"/>
  <c r="H91" i="44"/>
  <c r="AV93" i="44"/>
  <c r="BL93" i="44"/>
  <c r="AM95" i="44"/>
  <c r="BG96" i="44"/>
  <c r="E97" i="44"/>
  <c r="BI97" i="44"/>
  <c r="M99" i="44"/>
  <c r="AS99" i="44"/>
  <c r="A61" i="44"/>
  <c r="AT43" i="44"/>
  <c r="AL55" i="44"/>
  <c r="D57" i="44"/>
  <c r="AX61" i="44"/>
  <c r="N62" i="44"/>
  <c r="G69" i="44"/>
  <c r="AU69" i="44"/>
  <c r="AY77" i="44"/>
  <c r="AH79" i="44"/>
  <c r="AK82" i="44"/>
  <c r="Q83" i="44"/>
  <c r="M84" i="44"/>
  <c r="Y85" i="44"/>
  <c r="BI86" i="44"/>
  <c r="AS88" i="44"/>
  <c r="BI88" i="44"/>
  <c r="AK90" i="44"/>
  <c r="X91" i="44"/>
  <c r="T92" i="44"/>
  <c r="X93" i="44"/>
  <c r="T94" i="44"/>
  <c r="AJ94" i="44"/>
  <c r="AZ94" i="44"/>
  <c r="AA33" i="44"/>
  <c r="AL62" i="44"/>
  <c r="C51" i="46"/>
  <c r="C51" i="44" s="1"/>
  <c r="AI47" i="44"/>
  <c r="M48" i="44"/>
  <c r="F50" i="44"/>
  <c r="AI53" i="44"/>
  <c r="X54" i="44"/>
  <c r="AO58" i="44"/>
  <c r="BE58" i="44"/>
  <c r="V60" i="44"/>
  <c r="AD62" i="44"/>
  <c r="BB62" i="44"/>
  <c r="BI64" i="44"/>
  <c r="AE65" i="44"/>
  <c r="BK65" i="44"/>
  <c r="S66" i="44"/>
  <c r="K68" i="44"/>
  <c r="G71" i="44"/>
  <c r="AE71" i="44"/>
  <c r="BQ75" i="44"/>
  <c r="Y76" i="44"/>
  <c r="AX79" i="44"/>
  <c r="BJ80" i="44"/>
  <c r="Y81" i="44"/>
  <c r="U82" i="44"/>
  <c r="BM83" i="44"/>
  <c r="BE85" i="44"/>
  <c r="E86" i="44"/>
  <c r="U86" i="44"/>
  <c r="I87" i="44"/>
  <c r="E88" i="44"/>
  <c r="Y89" i="44"/>
  <c r="M90" i="44"/>
  <c r="J7" i="44"/>
  <c r="BK26" i="44"/>
  <c r="E47" i="44"/>
  <c r="P51" i="44"/>
  <c r="AT21" i="44"/>
  <c r="A14" i="44"/>
  <c r="AL7" i="44"/>
  <c r="BG8" i="44"/>
  <c r="L11" i="44"/>
  <c r="BP11" i="44"/>
  <c r="F13" i="44"/>
  <c r="J14" i="44"/>
  <c r="I15" i="44"/>
  <c r="AF17" i="44"/>
  <c r="L18" i="44"/>
  <c r="BP18" i="44"/>
  <c r="BG19" i="44"/>
  <c r="AE23" i="44"/>
  <c r="E26" i="44"/>
  <c r="AK27" i="44"/>
  <c r="AW28" i="44"/>
  <c r="AY29" i="44"/>
  <c r="Y31" i="44"/>
  <c r="AC32" i="44"/>
  <c r="BM41" i="44"/>
  <c r="AN43" i="44"/>
  <c r="K44" i="44"/>
  <c r="AX46" i="44"/>
  <c r="AE48" i="44"/>
  <c r="G50" i="44"/>
  <c r="AA59" i="44"/>
  <c r="AI61" i="44"/>
  <c r="BH68" i="44"/>
  <c r="BD69" i="44"/>
  <c r="L70" i="44"/>
  <c r="AB70" i="44"/>
  <c r="AF71" i="44"/>
  <c r="BD71" i="44"/>
  <c r="R76" i="44"/>
  <c r="BF76" i="44"/>
  <c r="D77" i="44"/>
  <c r="P78" i="44"/>
  <c r="AE80" i="44"/>
  <c r="V84" i="44"/>
  <c r="F86" i="44"/>
  <c r="BJ86" i="44"/>
  <c r="R87" i="44"/>
  <c r="AK12" i="44"/>
  <c r="BD7" i="46"/>
  <c r="BD7" i="44"/>
  <c r="AI33" i="46"/>
  <c r="AI33" i="44"/>
  <c r="BE37" i="46"/>
  <c r="BE37" i="44"/>
  <c r="BP40" i="46"/>
  <c r="BP40" i="44"/>
  <c r="Q44" i="46"/>
  <c r="Q44" i="44"/>
  <c r="M50" i="46"/>
  <c r="M50" i="44"/>
  <c r="AG61" i="46"/>
  <c r="AG61" i="44"/>
  <c r="BI62" i="46"/>
  <c r="BI62" i="44"/>
  <c r="L64" i="46"/>
  <c r="L64" i="44"/>
  <c r="AR64" i="46"/>
  <c r="AR64" i="44"/>
  <c r="AZ64" i="46"/>
  <c r="AZ64" i="44"/>
  <c r="AD65" i="46"/>
  <c r="AD65" i="44"/>
  <c r="A66" i="27"/>
  <c r="C68" i="46"/>
  <c r="C68" i="44" s="1"/>
  <c r="BF68" i="46"/>
  <c r="BF68" i="44"/>
  <c r="AD69" i="46"/>
  <c r="AD69" i="44"/>
  <c r="BJ71" i="46"/>
  <c r="BJ71" i="44"/>
  <c r="AH72" i="46"/>
  <c r="AH72" i="44"/>
  <c r="N73" i="46"/>
  <c r="N73" i="44"/>
  <c r="BJ73" i="46"/>
  <c r="BJ73" i="44"/>
  <c r="R74" i="46"/>
  <c r="R74" i="44"/>
  <c r="AX74" i="46"/>
  <c r="AX74" i="44"/>
  <c r="BN74" i="46"/>
  <c r="BN74" i="44"/>
  <c r="AR75" i="46"/>
  <c r="AR75" i="44"/>
  <c r="AZ75" i="46"/>
  <c r="AZ75" i="44"/>
  <c r="AP77" i="46"/>
  <c r="AP77" i="44"/>
  <c r="N78" i="46"/>
  <c r="N78" i="44"/>
  <c r="BJ78" i="46"/>
  <c r="BJ78" i="44"/>
  <c r="A77" i="27"/>
  <c r="C79" i="46"/>
  <c r="C79" i="44" s="1"/>
  <c r="AK80" i="46"/>
  <c r="AK80" i="44"/>
  <c r="AF81" i="46"/>
  <c r="AF81" i="44"/>
  <c r="AR82" i="46"/>
  <c r="AR82" i="44"/>
  <c r="X83" i="46"/>
  <c r="X83" i="44"/>
  <c r="AN83" i="46"/>
  <c r="AN83" i="44"/>
  <c r="D84" i="46"/>
  <c r="D84" i="44"/>
  <c r="T84" i="46"/>
  <c r="T84" i="44"/>
  <c r="P85" i="46"/>
  <c r="P85" i="44"/>
  <c r="AF85" i="46"/>
  <c r="AF85" i="44"/>
  <c r="AN85" i="46"/>
  <c r="AN85" i="44"/>
  <c r="BD85" i="46"/>
  <c r="BD85" i="44"/>
  <c r="L86" i="46"/>
  <c r="L86" i="44"/>
  <c r="AJ86" i="46"/>
  <c r="AJ86" i="44"/>
  <c r="AR86" i="46"/>
  <c r="AR86" i="44"/>
  <c r="BH86" i="46"/>
  <c r="BH86" i="44"/>
  <c r="P87" i="46"/>
  <c r="P87" i="44"/>
  <c r="AN87" i="46"/>
  <c r="AN87" i="44"/>
  <c r="D88" i="46"/>
  <c r="D88" i="44"/>
  <c r="AJ88" i="46"/>
  <c r="AJ88" i="44"/>
  <c r="AR88" i="46"/>
  <c r="AR88" i="44"/>
  <c r="AZ88" i="46"/>
  <c r="AZ88" i="44"/>
  <c r="BP88" i="46"/>
  <c r="BP88" i="44"/>
  <c r="AN89" i="46"/>
  <c r="AN89" i="44"/>
  <c r="AV89" i="46"/>
  <c r="AV89" i="44"/>
  <c r="BD89" i="46"/>
  <c r="BD89" i="44"/>
  <c r="BL89" i="46"/>
  <c r="BL89" i="44"/>
  <c r="T90" i="46"/>
  <c r="T90" i="44"/>
  <c r="AZ90" i="46"/>
  <c r="AZ90" i="44"/>
  <c r="BH90" i="46"/>
  <c r="BH90" i="44"/>
  <c r="G91" i="46"/>
  <c r="G91" i="44"/>
  <c r="W91" i="46"/>
  <c r="W91" i="44"/>
  <c r="AE91" i="46"/>
  <c r="AE91" i="44"/>
  <c r="BC91" i="46"/>
  <c r="BC91" i="44"/>
  <c r="AA94" i="46"/>
  <c r="AA94" i="44"/>
  <c r="AI94" i="46"/>
  <c r="AI94" i="44"/>
  <c r="AY94" i="46"/>
  <c r="AY94" i="44"/>
  <c r="BG94" i="46"/>
  <c r="BG94" i="44"/>
  <c r="BO94" i="46"/>
  <c r="BO94" i="44"/>
  <c r="F95" i="46"/>
  <c r="F95" i="44"/>
  <c r="N95" i="46"/>
  <c r="N95" i="44"/>
  <c r="AD95" i="46"/>
  <c r="AD95" i="44"/>
  <c r="AT95" i="46"/>
  <c r="AT95" i="44"/>
  <c r="BJ95" i="46"/>
  <c r="BJ95" i="44"/>
  <c r="A94" i="27"/>
  <c r="C96" i="46"/>
  <c r="C96" i="44" s="1"/>
  <c r="J96" i="46"/>
  <c r="J96" i="44"/>
  <c r="AH96" i="46"/>
  <c r="AH96" i="44"/>
  <c r="D97" i="46"/>
  <c r="D97" i="44"/>
  <c r="L97" i="46"/>
  <c r="L97" i="44"/>
  <c r="AZ97" i="46"/>
  <c r="AZ97" i="44"/>
  <c r="BP97" i="46"/>
  <c r="BP97" i="44"/>
  <c r="X98" i="46"/>
  <c r="X98" i="44"/>
  <c r="H22" i="46"/>
  <c r="H22" i="44"/>
  <c r="L25" i="46"/>
  <c r="L25" i="44"/>
  <c r="AR25" i="46"/>
  <c r="AR25" i="44"/>
  <c r="BE27" i="46"/>
  <c r="BE27" i="44"/>
  <c r="BA28" i="46"/>
  <c r="BA28" i="44"/>
  <c r="BD39" i="46"/>
  <c r="BD39" i="44"/>
  <c r="K42" i="46"/>
  <c r="K42" i="44"/>
  <c r="BG47" i="46"/>
  <c r="BG47" i="44"/>
  <c r="AG49" i="46"/>
  <c r="AG49" i="44"/>
  <c r="BE49" i="46"/>
  <c r="BE49" i="44"/>
  <c r="AD51" i="46"/>
  <c r="AD51" i="44"/>
  <c r="Q52" i="46"/>
  <c r="Q52" i="44"/>
  <c r="BE52" i="46"/>
  <c r="BE52" i="44"/>
  <c r="AZ57" i="46"/>
  <c r="AZ57" i="44"/>
  <c r="M60" i="46"/>
  <c r="M60" i="44"/>
  <c r="AC62" i="46"/>
  <c r="AC62" i="44"/>
  <c r="AL67" i="46"/>
  <c r="AL67" i="44"/>
  <c r="R68" i="46"/>
  <c r="R68" i="44"/>
  <c r="AP68" i="46"/>
  <c r="AP68" i="44"/>
  <c r="F69" i="46"/>
  <c r="F69" i="44"/>
  <c r="AL69" i="46"/>
  <c r="AL69" i="44"/>
  <c r="BJ69" i="46"/>
  <c r="BJ69" i="44"/>
  <c r="A68" i="27"/>
  <c r="C70" i="46"/>
  <c r="C70" i="44" s="1"/>
  <c r="AD73" i="46"/>
  <c r="AD73" i="44"/>
  <c r="C41" i="46"/>
  <c r="C41" i="44" s="1"/>
  <c r="C74" i="46"/>
  <c r="C74" i="44" s="1"/>
  <c r="T14" i="44"/>
  <c r="AR21" i="44"/>
  <c r="AH22" i="44"/>
  <c r="BJ25" i="44"/>
  <c r="AK31" i="44"/>
  <c r="Y34" i="44"/>
  <c r="AL36" i="44"/>
  <c r="F40" i="44"/>
  <c r="AG41" i="44"/>
  <c r="P43" i="44"/>
  <c r="BO44" i="44"/>
  <c r="J46" i="44"/>
  <c r="AS47" i="44"/>
  <c r="AU50" i="44"/>
  <c r="AC53" i="44"/>
  <c r="BA53" i="44"/>
  <c r="AG54" i="44"/>
  <c r="F57" i="44"/>
  <c r="AJ64" i="44"/>
  <c r="AD67" i="44"/>
  <c r="AP70" i="44"/>
  <c r="AA15" i="46"/>
  <c r="AA15" i="44"/>
  <c r="BK8" i="46"/>
  <c r="BK8" i="44"/>
  <c r="X11" i="46"/>
  <c r="X11" i="44"/>
  <c r="AI20" i="46"/>
  <c r="AI20" i="44"/>
  <c r="I23" i="46"/>
  <c r="I23" i="44"/>
  <c r="BG32" i="46"/>
  <c r="BG32" i="44"/>
  <c r="E33" i="46"/>
  <c r="E33" i="44"/>
  <c r="AG34" i="46"/>
  <c r="AG34" i="44"/>
  <c r="AW34" i="46"/>
  <c r="AW34" i="44"/>
  <c r="BE34" i="46"/>
  <c r="BE34" i="44"/>
  <c r="W38" i="46"/>
  <c r="W38" i="44"/>
  <c r="AX39" i="46"/>
  <c r="AX39" i="44"/>
  <c r="AW41" i="46"/>
  <c r="AW41" i="44"/>
  <c r="V45" i="46"/>
  <c r="V45" i="44"/>
  <c r="AD45" i="46"/>
  <c r="AD45" i="44"/>
  <c r="R46" i="46"/>
  <c r="R46" i="44"/>
  <c r="Z46" i="46"/>
  <c r="Z46" i="44"/>
  <c r="M47" i="46"/>
  <c r="M47" i="44"/>
  <c r="AE50" i="46"/>
  <c r="AE50" i="44"/>
  <c r="BK50" i="46"/>
  <c r="BK50" i="44"/>
  <c r="X51" i="46"/>
  <c r="X51" i="44"/>
  <c r="Q54" i="46"/>
  <c r="Q54" i="44"/>
  <c r="AO54" i="46"/>
  <c r="AO54" i="44"/>
  <c r="AW54" i="46"/>
  <c r="AW54" i="44"/>
  <c r="BE54" i="46"/>
  <c r="BE54" i="44"/>
  <c r="BF58" i="46"/>
  <c r="BF58" i="44"/>
  <c r="BN58" i="46"/>
  <c r="BN58" i="44"/>
  <c r="BG59" i="46"/>
  <c r="BG59" i="44"/>
  <c r="S61" i="46"/>
  <c r="S61" i="44"/>
  <c r="AQ61" i="46"/>
  <c r="AQ61" i="44"/>
  <c r="AE62" i="46"/>
  <c r="AE62" i="44"/>
  <c r="E63" i="46"/>
  <c r="E63" i="44"/>
  <c r="BQ63" i="46"/>
  <c r="BQ63" i="44"/>
  <c r="AZ66" i="46"/>
  <c r="AZ66" i="44"/>
  <c r="BH66" i="46"/>
  <c r="BH66" i="44"/>
  <c r="BD67" i="46"/>
  <c r="BD67" i="44"/>
  <c r="D68" i="46"/>
  <c r="D68" i="44"/>
  <c r="BP68" i="46"/>
  <c r="BP68" i="44"/>
  <c r="H69" i="46"/>
  <c r="H69" i="44"/>
  <c r="P69" i="46"/>
  <c r="P69" i="44"/>
  <c r="AN69" i="46"/>
  <c r="AN69" i="44"/>
  <c r="BL69" i="46"/>
  <c r="BL69" i="44"/>
  <c r="AN71" i="46"/>
  <c r="AN71" i="44"/>
  <c r="T72" i="46"/>
  <c r="T72" i="44"/>
  <c r="AR72" i="46"/>
  <c r="AR72" i="44"/>
  <c r="H73" i="46"/>
  <c r="H73" i="44"/>
  <c r="AN73" i="46"/>
  <c r="AN73" i="44"/>
  <c r="BL73" i="46"/>
  <c r="BL73" i="44"/>
  <c r="L74" i="46"/>
  <c r="L74" i="44"/>
  <c r="AR74" i="46"/>
  <c r="AR74" i="44"/>
  <c r="AZ74" i="46"/>
  <c r="AZ74" i="44"/>
  <c r="BH74" i="46"/>
  <c r="BH74" i="44"/>
  <c r="BP74" i="46"/>
  <c r="BP74" i="44"/>
  <c r="F75" i="46"/>
  <c r="F75" i="44"/>
  <c r="V75" i="46"/>
  <c r="V75" i="44"/>
  <c r="AL75" i="46"/>
  <c r="AL75" i="44"/>
  <c r="BJ75" i="46"/>
  <c r="BJ75" i="44"/>
  <c r="A74" i="27"/>
  <c r="C76" i="46"/>
  <c r="C76" i="44" s="1"/>
  <c r="AH76" i="46"/>
  <c r="AH76" i="44"/>
  <c r="L77" i="46"/>
  <c r="L77" i="44"/>
  <c r="AB77" i="46"/>
  <c r="AB77" i="44"/>
  <c r="AR77" i="46"/>
  <c r="AR77" i="44"/>
  <c r="AZ77" i="46"/>
  <c r="AZ77" i="44"/>
  <c r="BH77" i="46"/>
  <c r="BH77" i="44"/>
  <c r="H78" i="46"/>
  <c r="H78" i="44"/>
  <c r="X78" i="46"/>
  <c r="X78" i="44"/>
  <c r="AN78" i="46"/>
  <c r="AN78" i="44"/>
  <c r="BD78" i="46"/>
  <c r="BD78" i="44"/>
  <c r="S79" i="46"/>
  <c r="S79" i="44"/>
  <c r="AA79" i="46"/>
  <c r="AA79" i="44"/>
  <c r="AI79" i="46"/>
  <c r="AI79" i="44"/>
  <c r="AY79" i="46"/>
  <c r="AY79" i="44"/>
  <c r="W80" i="46"/>
  <c r="W80" i="44"/>
  <c r="AM80" i="46"/>
  <c r="AM80" i="44"/>
  <c r="AU80" i="46"/>
  <c r="AU80" i="44"/>
  <c r="BC80" i="46"/>
  <c r="BC80" i="44"/>
  <c r="BK80" i="46"/>
  <c r="BK80" i="44"/>
  <c r="J81" i="46"/>
  <c r="J81" i="44"/>
  <c r="R81" i="46"/>
  <c r="R81" i="44"/>
  <c r="AH81" i="46"/>
  <c r="AH81" i="44"/>
  <c r="BF81" i="46"/>
  <c r="BF81" i="44"/>
  <c r="F82" i="46"/>
  <c r="F82" i="44"/>
  <c r="V82" i="46"/>
  <c r="V82" i="44"/>
  <c r="BJ82" i="46"/>
  <c r="BJ82" i="44"/>
  <c r="J83" i="46"/>
  <c r="J83" i="44"/>
  <c r="R83" i="46"/>
  <c r="R83" i="44"/>
  <c r="AX83" i="46"/>
  <c r="AX83" i="44"/>
  <c r="BF83" i="46"/>
  <c r="BF83" i="44"/>
  <c r="F84" i="46"/>
  <c r="F84" i="44"/>
  <c r="N84" i="46"/>
  <c r="N84" i="44"/>
  <c r="AT84" i="46"/>
  <c r="AT84" i="44"/>
  <c r="A83" i="27"/>
  <c r="A85" i="44"/>
  <c r="R85" i="46"/>
  <c r="R85" i="44"/>
  <c r="AH85" i="46"/>
  <c r="AH85" i="44"/>
  <c r="BF85" i="46"/>
  <c r="BF85" i="44"/>
  <c r="BN85" i="46"/>
  <c r="BN85" i="44"/>
  <c r="V86" i="46"/>
  <c r="V86" i="44"/>
  <c r="AP87" i="46"/>
  <c r="AP87" i="44"/>
  <c r="BF87" i="46"/>
  <c r="BF87" i="44"/>
  <c r="N88" i="46"/>
  <c r="N88" i="44"/>
  <c r="V88" i="46"/>
  <c r="V88" i="44"/>
  <c r="AD88" i="46"/>
  <c r="AD88" i="44"/>
  <c r="AT88" i="46"/>
  <c r="AT88" i="44"/>
  <c r="BB88" i="46"/>
  <c r="BB88" i="44"/>
  <c r="AH89" i="46"/>
  <c r="AH89" i="44"/>
  <c r="AP89" i="46"/>
  <c r="AP89" i="44"/>
  <c r="BF89" i="46"/>
  <c r="BF89" i="44"/>
  <c r="BN89" i="46"/>
  <c r="BN89" i="44"/>
  <c r="AB21" i="46"/>
  <c r="AB21" i="44"/>
  <c r="T17" i="46"/>
  <c r="T17" i="44"/>
  <c r="Q34" i="46"/>
  <c r="Q34" i="44"/>
  <c r="AN36" i="46"/>
  <c r="AN36" i="44"/>
  <c r="J39" i="46"/>
  <c r="J39" i="44"/>
  <c r="AT40" i="46"/>
  <c r="AT40" i="44"/>
  <c r="X43" i="46"/>
  <c r="X43" i="44"/>
  <c r="AV43" i="46"/>
  <c r="AV43" i="44"/>
  <c r="BD43" i="46"/>
  <c r="BD43" i="44"/>
  <c r="AI44" i="46"/>
  <c r="AI44" i="44"/>
  <c r="AY44" i="46"/>
  <c r="AY44" i="44"/>
  <c r="BB45" i="46"/>
  <c r="BB45" i="44"/>
  <c r="BJ45" i="46"/>
  <c r="BJ45" i="44"/>
  <c r="A44" i="27"/>
  <c r="A46" i="44"/>
  <c r="BF46" i="46"/>
  <c r="BF46" i="44"/>
  <c r="BA47" i="46"/>
  <c r="BA47" i="44"/>
  <c r="AM48" i="46"/>
  <c r="AM48" i="44"/>
  <c r="AU48" i="46"/>
  <c r="AU48" i="44"/>
  <c r="BC48" i="46"/>
  <c r="BC48" i="44"/>
  <c r="K49" i="46"/>
  <c r="K49" i="44"/>
  <c r="AI49" i="46"/>
  <c r="AI49" i="44"/>
  <c r="AN51" i="46"/>
  <c r="AN51" i="44"/>
  <c r="BD51" i="46"/>
  <c r="BD51" i="44"/>
  <c r="BL51" i="46"/>
  <c r="BL51" i="44"/>
  <c r="I54" i="46"/>
  <c r="I54" i="44"/>
  <c r="N57" i="46"/>
  <c r="N57" i="44"/>
  <c r="V57" i="46"/>
  <c r="V57" i="44"/>
  <c r="AT57" i="46"/>
  <c r="AT57" i="44"/>
  <c r="A56" i="27"/>
  <c r="C58" i="46"/>
  <c r="C58" i="44" s="1"/>
  <c r="AX58" i="46"/>
  <c r="AX58" i="44"/>
  <c r="K59" i="46"/>
  <c r="K59" i="44"/>
  <c r="S59" i="46"/>
  <c r="S59" i="44"/>
  <c r="AI59" i="46"/>
  <c r="AI59" i="44"/>
  <c r="O60" i="46"/>
  <c r="O60" i="44"/>
  <c r="BC60" i="46"/>
  <c r="BC60" i="44"/>
  <c r="BK60" i="46"/>
  <c r="BK60" i="44"/>
  <c r="G62" i="46"/>
  <c r="G62" i="44"/>
  <c r="AU62" i="46"/>
  <c r="AU62" i="44"/>
  <c r="BK62" i="46"/>
  <c r="BK62" i="44"/>
  <c r="AK63" i="46"/>
  <c r="AK63" i="44"/>
  <c r="AJ66" i="46"/>
  <c r="AJ66" i="44"/>
  <c r="T68" i="46"/>
  <c r="T68" i="44"/>
  <c r="AR70" i="46"/>
  <c r="AR70" i="44"/>
  <c r="BP70" i="46"/>
  <c r="BP70" i="44"/>
  <c r="X71" i="46"/>
  <c r="X71" i="44"/>
  <c r="D72" i="46"/>
  <c r="D72" i="44"/>
  <c r="BH72" i="46"/>
  <c r="BH72" i="44"/>
  <c r="X73" i="46"/>
  <c r="X73" i="44"/>
  <c r="AX22" i="44"/>
  <c r="G26" i="44"/>
  <c r="AK28" i="44"/>
  <c r="BG37" i="44"/>
  <c r="M42" i="44"/>
  <c r="BA42" i="44"/>
  <c r="V43" i="44"/>
  <c r="AL45" i="44"/>
  <c r="P46" i="44"/>
  <c r="BG49" i="44"/>
  <c r="W50" i="44"/>
  <c r="AF51" i="44"/>
  <c r="S52" i="44"/>
  <c r="AK53" i="44"/>
  <c r="BI53" i="44"/>
  <c r="AM54" i="44"/>
  <c r="BB57" i="44"/>
  <c r="AH58" i="44"/>
  <c r="AQ59" i="44"/>
  <c r="AE60" i="44"/>
  <c r="BG61" i="44"/>
  <c r="M62" i="44"/>
  <c r="W62" i="44"/>
  <c r="AS62" i="44"/>
  <c r="U63" i="44"/>
  <c r="BB67" i="44"/>
  <c r="AB68" i="44"/>
  <c r="AL73" i="44"/>
  <c r="BB73" i="44"/>
  <c r="AH74" i="44"/>
  <c r="BB75" i="44"/>
  <c r="H76" i="44"/>
  <c r="X76" i="44"/>
  <c r="AP76" i="44"/>
  <c r="T77" i="44"/>
  <c r="BF77" i="44"/>
  <c r="AT78" i="44"/>
  <c r="AX81" i="44"/>
  <c r="BL81" i="44"/>
  <c r="AZ82" i="44"/>
  <c r="AL84" i="44"/>
  <c r="AZ84" i="44"/>
  <c r="J85" i="44"/>
  <c r="X89" i="44"/>
  <c r="AA92" i="44"/>
  <c r="BP9" i="46"/>
  <c r="BP9" i="44"/>
  <c r="A13" i="27"/>
  <c r="A15" i="44"/>
  <c r="BJ21" i="46"/>
  <c r="BJ21" i="44"/>
  <c r="R24" i="46"/>
  <c r="R24" i="44"/>
  <c r="AD25" i="46"/>
  <c r="AD25" i="44"/>
  <c r="A41" i="44"/>
  <c r="U19" i="44"/>
  <c r="U26" i="44"/>
  <c r="AM38" i="44"/>
  <c r="BI47" i="44"/>
  <c r="O48" i="44"/>
  <c r="BG63" i="44"/>
  <c r="AV13" i="44"/>
  <c r="AU8" i="44"/>
  <c r="BP21" i="44"/>
  <c r="Z24" i="44"/>
  <c r="AG27" i="44"/>
  <c r="Z39" i="44"/>
  <c r="AK62" i="44"/>
  <c r="J68" i="44"/>
  <c r="BN13" i="44"/>
  <c r="AQ15" i="44"/>
  <c r="R22" i="44"/>
  <c r="AH24" i="44"/>
  <c r="BG30" i="44"/>
  <c r="BA31" i="44"/>
  <c r="M33" i="44"/>
  <c r="G34" i="44"/>
  <c r="AJ35" i="44"/>
  <c r="BD36" i="44"/>
  <c r="AU38" i="44"/>
  <c r="BC41" i="44"/>
  <c r="U42" i="44"/>
  <c r="BI42" i="44"/>
  <c r="AF43" i="44"/>
  <c r="W48" i="44"/>
  <c r="BO49" i="44"/>
  <c r="AA52" i="44"/>
  <c r="AY52" i="44"/>
  <c r="M53" i="44"/>
  <c r="AS53" i="44"/>
  <c r="BQ53" i="44"/>
  <c r="R58" i="44"/>
  <c r="AA61" i="44"/>
  <c r="BO61" i="44"/>
  <c r="O62" i="44"/>
  <c r="AQ63" i="44"/>
  <c r="BI63" i="44"/>
  <c r="BB64" i="44"/>
  <c r="L66" i="44"/>
  <c r="AN67" i="44"/>
  <c r="BJ67" i="44"/>
  <c r="AH68" i="44"/>
  <c r="H71" i="44"/>
  <c r="AD71" i="44"/>
  <c r="BN72" i="44"/>
  <c r="BD73" i="44"/>
  <c r="T74" i="44"/>
  <c r="AJ74" i="44"/>
  <c r="AD75" i="44"/>
  <c r="Z76" i="44"/>
  <c r="AP81" i="44"/>
  <c r="BN81" i="44"/>
  <c r="AD82" i="44"/>
  <c r="AF83" i="44"/>
  <c r="AV83" i="44"/>
  <c r="BL83" i="44"/>
  <c r="L84" i="44"/>
  <c r="BB84" i="44"/>
  <c r="AF87" i="44"/>
  <c r="BL87" i="44"/>
  <c r="L88" i="44"/>
  <c r="P89" i="44"/>
  <c r="D90" i="44"/>
  <c r="AB90" i="44"/>
  <c r="F7" i="46"/>
  <c r="F7" i="44"/>
  <c r="S8" i="46"/>
  <c r="S8" i="44"/>
  <c r="AY8" i="46"/>
  <c r="AY8" i="44"/>
  <c r="M10" i="46"/>
  <c r="M10" i="44"/>
  <c r="BI10" i="46"/>
  <c r="BI10" i="44"/>
  <c r="AJ11" i="46"/>
  <c r="AJ11" i="44"/>
  <c r="Q12" i="46"/>
  <c r="Q12" i="44"/>
  <c r="AG12" i="46"/>
  <c r="AG12" i="44"/>
  <c r="N90" i="46"/>
  <c r="N90" i="44"/>
  <c r="Q91" i="46"/>
  <c r="Q91" i="44"/>
  <c r="AO91" i="46"/>
  <c r="AO91" i="44"/>
  <c r="BM91" i="46"/>
  <c r="BM91" i="44"/>
  <c r="Y93" i="46"/>
  <c r="Y93" i="44"/>
  <c r="AW93" i="46"/>
  <c r="AW93" i="44"/>
  <c r="U94" i="46"/>
  <c r="U94" i="44"/>
  <c r="X95" i="46"/>
  <c r="X95" i="44"/>
  <c r="BD95" i="46"/>
  <c r="BD95" i="44"/>
  <c r="L96" i="46"/>
  <c r="L96" i="44"/>
  <c r="AR96" i="46"/>
  <c r="AR96" i="44"/>
  <c r="AD97" i="46"/>
  <c r="AD97" i="44"/>
  <c r="BB97" i="46"/>
  <c r="BB97" i="44"/>
  <c r="BJ97" i="46"/>
  <c r="BJ97" i="44"/>
  <c r="R98" i="46"/>
  <c r="R98" i="44"/>
  <c r="BF98" i="46"/>
  <c r="BF98" i="44"/>
  <c r="N99" i="46"/>
  <c r="N99" i="44"/>
  <c r="J100" i="46"/>
  <c r="J100" i="44"/>
  <c r="AP100" i="46"/>
  <c r="AP100" i="44"/>
  <c r="N101" i="46"/>
  <c r="N101" i="44"/>
  <c r="BB101" i="46"/>
  <c r="BB101" i="44"/>
  <c r="Z102" i="46"/>
  <c r="Z102" i="44"/>
  <c r="BF102" i="46"/>
  <c r="BF102" i="44"/>
  <c r="BN102" i="46"/>
  <c r="BN102" i="44"/>
  <c r="Z14" i="44"/>
  <c r="AL90" i="44"/>
  <c r="BI94" i="44"/>
  <c r="AN95" i="44"/>
  <c r="BL95" i="44"/>
  <c r="T96" i="44"/>
  <c r="AP98" i="44"/>
  <c r="N13" i="44"/>
  <c r="BJ13" i="44"/>
  <c r="V90" i="44"/>
  <c r="BJ90" i="44"/>
  <c r="Q93" i="44"/>
  <c r="AK94" i="44"/>
  <c r="H95" i="44"/>
  <c r="AF95" i="44"/>
  <c r="AH98" i="44"/>
  <c r="AN98" i="46"/>
  <c r="AN98" i="44"/>
  <c r="AN100" i="46"/>
  <c r="AN100" i="44"/>
  <c r="AJ101" i="46"/>
  <c r="AJ101" i="44"/>
  <c r="AN102" i="46"/>
  <c r="AN102" i="44"/>
  <c r="BK104" i="46"/>
  <c r="BK104" i="44"/>
  <c r="AA105" i="46"/>
  <c r="AA105" i="44"/>
  <c r="Y104" i="46"/>
  <c r="Y104" i="44"/>
  <c r="AK105" i="46"/>
  <c r="AK105" i="44"/>
  <c r="BQ105" i="46"/>
  <c r="BQ105" i="44"/>
  <c r="Y106" i="46"/>
  <c r="Y106" i="44"/>
  <c r="BM106" i="46"/>
  <c r="BM106" i="44"/>
  <c r="AQ109" i="46"/>
  <c r="AQ109" i="44"/>
  <c r="O110" i="46"/>
  <c r="O110" i="44"/>
  <c r="E112" i="46"/>
  <c r="E112" i="44"/>
  <c r="BA112" i="46"/>
  <c r="BA112" i="44"/>
  <c r="H113" i="46"/>
  <c r="H113" i="44"/>
  <c r="Q106" i="44"/>
  <c r="AV98" i="44"/>
  <c r="D99" i="44"/>
  <c r="T101" i="44"/>
  <c r="I106" i="44"/>
  <c r="AO106" i="44"/>
  <c r="AV108" i="44"/>
  <c r="BI110" i="44"/>
  <c r="W111" i="44"/>
  <c r="AL113" i="44"/>
  <c r="BD113" i="44"/>
  <c r="BP114" i="44"/>
  <c r="AM115" i="44"/>
  <c r="AA116" i="44"/>
  <c r="AI118" i="44"/>
  <c r="AW120" i="44"/>
  <c r="E121" i="44"/>
  <c r="AS121" i="44"/>
  <c r="BQ121" i="44"/>
  <c r="AW122" i="44"/>
  <c r="BO104" i="46"/>
  <c r="A33" i="44"/>
  <c r="C80" i="46"/>
  <c r="C80" i="44" s="1"/>
  <c r="BC8" i="44"/>
  <c r="BH9" i="44"/>
  <c r="L17" i="44"/>
  <c r="AH18" i="44"/>
  <c r="I19" i="44"/>
  <c r="BH20" i="44"/>
  <c r="BE21" i="44"/>
  <c r="BP27" i="44"/>
  <c r="AB29" i="44"/>
  <c r="BD32" i="44"/>
  <c r="AU40" i="44"/>
  <c r="K43" i="44"/>
  <c r="D44" i="44"/>
  <c r="AF47" i="44"/>
  <c r="D52" i="44"/>
  <c r="N59" i="44"/>
  <c r="R60" i="44"/>
  <c r="H62" i="44"/>
  <c r="BF62" i="44"/>
  <c r="AE70" i="44"/>
  <c r="AU70" i="44"/>
  <c r="BC74" i="44"/>
  <c r="BK77" i="44"/>
  <c r="Y82" i="44"/>
  <c r="Q84" i="44"/>
  <c r="AO84" i="44"/>
  <c r="U85" i="44"/>
  <c r="BA89" i="44"/>
  <c r="AZ91" i="44"/>
  <c r="BD92" i="44"/>
  <c r="N94" i="44"/>
  <c r="AA95" i="44"/>
  <c r="AE96" i="44"/>
  <c r="BE97" i="44"/>
  <c r="BI98" i="44"/>
  <c r="BM99" i="44"/>
  <c r="BQ100" i="44"/>
  <c r="K106" i="44"/>
  <c r="J108" i="44"/>
  <c r="AH108" i="44"/>
  <c r="I110" i="44"/>
  <c r="Q110" i="44"/>
  <c r="Y110" i="44"/>
  <c r="AG110" i="44"/>
  <c r="AO110" i="44"/>
  <c r="AW110" i="44"/>
  <c r="BE110" i="44"/>
  <c r="BM110" i="44"/>
  <c r="AA111" i="44"/>
  <c r="G112" i="44"/>
  <c r="R113" i="44"/>
  <c r="BN113" i="44"/>
  <c r="BE115" i="44"/>
  <c r="AS116" i="44"/>
  <c r="AG117" i="44"/>
  <c r="AC118" i="44"/>
  <c r="BI118" i="44"/>
  <c r="G121" i="44"/>
  <c r="S7" i="44"/>
  <c r="AQ18" i="44"/>
  <c r="P19" i="44"/>
  <c r="AG21" i="44"/>
  <c r="BH23" i="44"/>
  <c r="BQ24" i="44"/>
  <c r="V27" i="44"/>
  <c r="BF28" i="44"/>
  <c r="O22" i="46"/>
  <c r="O22" i="44"/>
  <c r="W24" i="46"/>
  <c r="W24" i="44"/>
  <c r="BQ8" i="46"/>
  <c r="BQ8" i="44"/>
  <c r="X13" i="46"/>
  <c r="X13" i="44"/>
  <c r="BG15" i="46"/>
  <c r="BG15" i="44"/>
  <c r="BI19" i="46"/>
  <c r="BI19" i="44"/>
  <c r="AN22" i="46"/>
  <c r="AN22" i="44"/>
  <c r="O23" i="46"/>
  <c r="O23" i="44"/>
  <c r="AV24" i="46"/>
  <c r="AV24" i="44"/>
  <c r="AZ25" i="46"/>
  <c r="AZ25" i="44"/>
  <c r="AI30" i="46"/>
  <c r="AI30" i="44"/>
  <c r="AW32" i="46"/>
  <c r="AW32" i="44"/>
  <c r="Y37" i="46"/>
  <c r="Y37" i="44"/>
  <c r="AU41" i="46"/>
  <c r="AU41" i="44"/>
  <c r="A42" i="27"/>
  <c r="C44" i="46"/>
  <c r="C44" i="44" s="1"/>
  <c r="AG44" i="46"/>
  <c r="AG44" i="44"/>
  <c r="BE44" i="46"/>
  <c r="BE44" i="44"/>
  <c r="BM44" i="46"/>
  <c r="BM44" i="44"/>
  <c r="D45" i="46"/>
  <c r="D45" i="44"/>
  <c r="L45" i="46"/>
  <c r="L45" i="44"/>
  <c r="T45" i="46"/>
  <c r="T45" i="44"/>
  <c r="AJ45" i="46"/>
  <c r="AJ45" i="44"/>
  <c r="AR45" i="46"/>
  <c r="AR45" i="44"/>
  <c r="AZ45" i="46"/>
  <c r="AZ45" i="44"/>
  <c r="BD46" i="46"/>
  <c r="BD46" i="44"/>
  <c r="BL46" i="46"/>
  <c r="BL46" i="44"/>
  <c r="AS48" i="46"/>
  <c r="AS48" i="44"/>
  <c r="Y49" i="46"/>
  <c r="Y49" i="44"/>
  <c r="AS50" i="46"/>
  <c r="AS50" i="44"/>
  <c r="BJ51" i="46"/>
  <c r="BJ51" i="44"/>
  <c r="AT10" i="46"/>
  <c r="AT10" i="44"/>
  <c r="BH26" i="44"/>
  <c r="M36" i="44"/>
  <c r="U8" i="46"/>
  <c r="U8" i="44"/>
  <c r="AS8" i="46"/>
  <c r="AS8" i="44"/>
  <c r="Z9" i="46"/>
  <c r="Z9" i="44"/>
  <c r="AH9" i="46"/>
  <c r="AH9" i="44"/>
  <c r="AE10" i="46"/>
  <c r="AE10" i="44"/>
  <c r="AI12" i="46"/>
  <c r="AI12" i="44"/>
  <c r="AB14" i="46"/>
  <c r="AB14" i="44"/>
  <c r="AZ14" i="46"/>
  <c r="AZ14" i="44"/>
  <c r="AI15" i="46"/>
  <c r="AI15" i="44"/>
  <c r="AY15" i="46"/>
  <c r="AY15" i="44"/>
  <c r="O16" i="46"/>
  <c r="O16" i="44"/>
  <c r="AU23" i="46"/>
  <c r="AU23" i="44"/>
  <c r="BC23" i="46"/>
  <c r="BC23" i="44"/>
  <c r="BD24" i="46"/>
  <c r="BD24" i="44"/>
  <c r="AS28" i="46"/>
  <c r="AS28" i="44"/>
  <c r="I32" i="46"/>
  <c r="I32" i="44"/>
  <c r="BG33" i="46"/>
  <c r="BG33" i="44"/>
  <c r="BC34" i="46"/>
  <c r="BC34" i="44"/>
  <c r="AT36" i="46"/>
  <c r="AT36" i="44"/>
  <c r="W41" i="46"/>
  <c r="W41" i="44"/>
  <c r="V11" i="44"/>
  <c r="K15" i="44"/>
  <c r="BJ18" i="44"/>
  <c r="D21" i="44"/>
  <c r="AM23" i="44"/>
  <c r="BG25" i="44"/>
  <c r="AO27" i="44"/>
  <c r="K30" i="44"/>
  <c r="AE41" i="44"/>
  <c r="T60" i="44"/>
  <c r="BG21" i="46"/>
  <c r="BG21" i="44"/>
  <c r="AZ26" i="46"/>
  <c r="AZ26" i="44"/>
  <c r="AC36" i="46"/>
  <c r="AC36" i="44"/>
  <c r="BA8" i="46"/>
  <c r="BA8" i="44"/>
  <c r="AR14" i="46"/>
  <c r="AR14" i="44"/>
  <c r="T21" i="46"/>
  <c r="T21" i="44"/>
  <c r="AJ21" i="46"/>
  <c r="AJ21" i="44"/>
  <c r="AV22" i="46"/>
  <c r="AV22" i="44"/>
  <c r="X24" i="46"/>
  <c r="X24" i="44"/>
  <c r="AS26" i="46"/>
  <c r="AS26" i="44"/>
  <c r="AW27" i="46"/>
  <c r="AW27" i="44"/>
  <c r="G29" i="46"/>
  <c r="G29" i="44"/>
  <c r="BJ36" i="46"/>
  <c r="BJ36" i="44"/>
  <c r="P39" i="46"/>
  <c r="P39" i="44"/>
  <c r="L40" i="46"/>
  <c r="L40" i="44"/>
  <c r="AJ40" i="46"/>
  <c r="AJ40" i="44"/>
  <c r="S42" i="46"/>
  <c r="S42" i="44"/>
  <c r="BF17" i="44"/>
  <c r="AC26" i="44"/>
  <c r="BI36" i="44"/>
  <c r="AZ40" i="44"/>
  <c r="BO42" i="44"/>
  <c r="K45" i="44"/>
  <c r="BA51" i="44"/>
  <c r="AH53" i="44"/>
  <c r="AJ60" i="44"/>
  <c r="BC10" i="44"/>
  <c r="AJ14" i="44"/>
  <c r="AL18" i="44"/>
  <c r="BQ19" i="44"/>
  <c r="L21" i="44"/>
  <c r="BC22" i="44"/>
  <c r="AT23" i="44"/>
  <c r="BL24" i="44"/>
  <c r="AJ26" i="44"/>
  <c r="AM29" i="44"/>
  <c r="BN30" i="44"/>
  <c r="BM32" i="44"/>
  <c r="AY33" i="44"/>
  <c r="O34" i="44"/>
  <c r="BM37" i="44"/>
  <c r="S40" i="44"/>
  <c r="BH40" i="44"/>
  <c r="AX42" i="44"/>
  <c r="T50" i="44"/>
  <c r="E51" i="44"/>
  <c r="AC65" i="44"/>
  <c r="AS67" i="44"/>
  <c r="U69" i="44"/>
  <c r="I74" i="44"/>
  <c r="K75" i="44"/>
  <c r="AV20" i="46"/>
  <c r="AV20" i="44"/>
  <c r="A33" i="27"/>
  <c r="C35" i="46"/>
  <c r="C35" i="44" s="1"/>
  <c r="BN9" i="46"/>
  <c r="BN9" i="44"/>
  <c r="K12" i="46"/>
  <c r="K12" i="44"/>
  <c r="BK16" i="46"/>
  <c r="BK16" i="44"/>
  <c r="AP17" i="46"/>
  <c r="AP17" i="44"/>
  <c r="BN17" i="46"/>
  <c r="BN17" i="44"/>
  <c r="N18" i="46"/>
  <c r="N18" i="44"/>
  <c r="W23" i="46"/>
  <c r="W23" i="44"/>
  <c r="T25" i="46"/>
  <c r="T25" i="44"/>
  <c r="M28" i="46"/>
  <c r="M28" i="44"/>
  <c r="BK29" i="46"/>
  <c r="BK29" i="44"/>
  <c r="BO30" i="46"/>
  <c r="BO30" i="44"/>
  <c r="K33" i="46"/>
  <c r="K33" i="44"/>
  <c r="AQ33" i="46"/>
  <c r="AQ33" i="44"/>
  <c r="V36" i="46"/>
  <c r="V36" i="44"/>
  <c r="X46" i="46"/>
  <c r="X46" i="44"/>
  <c r="P22" i="44"/>
  <c r="BK24" i="44"/>
  <c r="BI26" i="44"/>
  <c r="Y32" i="44"/>
  <c r="N36" i="44"/>
  <c r="BP38" i="44"/>
  <c r="BB43" i="44"/>
  <c r="AN46" i="44"/>
  <c r="C37" i="46"/>
  <c r="C37" i="44" s="1"/>
  <c r="W10" i="44"/>
  <c r="BG12" i="44"/>
  <c r="AF13" i="44"/>
  <c r="AM16" i="44"/>
  <c r="J17" i="44"/>
  <c r="AH17" i="44"/>
  <c r="AK19" i="44"/>
  <c r="S21" i="44"/>
  <c r="AZ21" i="44"/>
  <c r="BD22" i="44"/>
  <c r="AF24" i="44"/>
  <c r="BP25" i="44"/>
  <c r="AK26" i="44"/>
  <c r="I27" i="44"/>
  <c r="AC28" i="44"/>
  <c r="BI28" i="44"/>
  <c r="S30" i="44"/>
  <c r="E31" i="44"/>
  <c r="AF32" i="44"/>
  <c r="AW35" i="44"/>
  <c r="AN37" i="44"/>
  <c r="T40" i="44"/>
  <c r="AM41" i="44"/>
  <c r="AY42" i="44"/>
  <c r="F43" i="44"/>
  <c r="AD43" i="44"/>
  <c r="P44" i="44"/>
  <c r="AO44" i="44"/>
  <c r="BP45" i="44"/>
  <c r="W46" i="44"/>
  <c r="T48" i="44"/>
  <c r="AV59" i="44"/>
  <c r="M67" i="44"/>
  <c r="M73" i="44"/>
  <c r="BI73" i="44"/>
  <c r="AO74" i="44"/>
  <c r="BI18" i="46"/>
  <c r="BI18" i="44"/>
  <c r="AN27" i="46"/>
  <c r="AN27" i="44"/>
  <c r="J33" i="46"/>
  <c r="J33" i="44"/>
  <c r="AT29" i="44"/>
  <c r="BF33" i="44"/>
  <c r="BL44" i="44"/>
  <c r="J11" i="46"/>
  <c r="J11" i="44"/>
  <c r="AP11" i="46"/>
  <c r="AP11" i="44"/>
  <c r="T28" i="46"/>
  <c r="T28" i="44"/>
  <c r="AR28" i="46"/>
  <c r="AR28" i="44"/>
  <c r="BH28" i="46"/>
  <c r="BH28" i="44"/>
  <c r="AH30" i="46"/>
  <c r="AH30" i="44"/>
  <c r="BB34" i="46"/>
  <c r="BB34" i="44"/>
  <c r="G46" i="44"/>
  <c r="A19" i="44"/>
  <c r="H7" i="44"/>
  <c r="AN13" i="44"/>
  <c r="AU16" i="44"/>
  <c r="AT18" i="44"/>
  <c r="M19" i="44"/>
  <c r="AS19" i="44"/>
  <c r="BH21" i="44"/>
  <c r="AN24" i="44"/>
  <c r="AA25" i="44"/>
  <c r="BL27" i="44"/>
  <c r="AU29" i="44"/>
  <c r="U31" i="44"/>
  <c r="BP31" i="44"/>
  <c r="Y35" i="44"/>
  <c r="BB36" i="44"/>
  <c r="AW37" i="44"/>
  <c r="AQ40" i="44"/>
  <c r="AA42" i="44"/>
  <c r="BJ43" i="44"/>
  <c r="AQ45" i="44"/>
  <c r="BC46" i="44"/>
  <c r="AZ50" i="44"/>
  <c r="AL54" i="44"/>
  <c r="BK56" i="44"/>
  <c r="S57" i="44"/>
  <c r="BO57" i="44"/>
  <c r="BD61" i="44"/>
  <c r="M65" i="44"/>
  <c r="J30" i="46"/>
  <c r="J30" i="44"/>
  <c r="AH33" i="46"/>
  <c r="AH33" i="44"/>
  <c r="I35" i="44"/>
  <c r="T31" i="44"/>
  <c r="Z42" i="44"/>
  <c r="A30" i="44"/>
  <c r="M8" i="44"/>
  <c r="AT11" i="44"/>
  <c r="AA12" i="44"/>
  <c r="R17" i="44"/>
  <c r="V18" i="44"/>
  <c r="AN20" i="44"/>
  <c r="AF22" i="44"/>
  <c r="H24" i="44"/>
  <c r="AU24" i="44"/>
  <c r="L26" i="44"/>
  <c r="Y27" i="44"/>
  <c r="BM27" i="44"/>
  <c r="Z30" i="44"/>
  <c r="AO32" i="44"/>
  <c r="AD34" i="44"/>
  <c r="BK34" i="44"/>
  <c r="AD36" i="44"/>
  <c r="I37" i="44"/>
  <c r="X39" i="44"/>
  <c r="D40" i="44"/>
  <c r="AR40" i="44"/>
  <c r="O41" i="44"/>
  <c r="J42" i="44"/>
  <c r="BG42" i="44"/>
  <c r="Y44" i="44"/>
  <c r="AJ50" i="44"/>
  <c r="P52" i="44"/>
  <c r="AZ60" i="44"/>
  <c r="P27" i="46"/>
  <c r="P27" i="44"/>
  <c r="AS36" i="46"/>
  <c r="AS36" i="44"/>
  <c r="BG40" i="46"/>
  <c r="BG40" i="44"/>
  <c r="N41" i="46"/>
  <c r="N41" i="44"/>
  <c r="AL41" i="46"/>
  <c r="AL41" i="44"/>
  <c r="AP42" i="46"/>
  <c r="AP42" i="44"/>
  <c r="M43" i="46"/>
  <c r="M43" i="44"/>
  <c r="AC43" i="46"/>
  <c r="AC43" i="44"/>
  <c r="BA43" i="46"/>
  <c r="BA43" i="44"/>
  <c r="BG45" i="46"/>
  <c r="BG45" i="44"/>
  <c r="O46" i="46"/>
  <c r="O46" i="44"/>
  <c r="AM46" i="46"/>
  <c r="AM46" i="44"/>
  <c r="AU46" i="46"/>
  <c r="AU46" i="44"/>
  <c r="AP47" i="46"/>
  <c r="AP47" i="44"/>
  <c r="BN47" i="46"/>
  <c r="BN47" i="44"/>
  <c r="AN49" i="46"/>
  <c r="AN49" i="44"/>
  <c r="BD49" i="46"/>
  <c r="BD49" i="44"/>
  <c r="D50" i="46"/>
  <c r="D50" i="44"/>
  <c r="AB50" i="46"/>
  <c r="AB50" i="44"/>
  <c r="BP50" i="46"/>
  <c r="BP50" i="44"/>
  <c r="U51" i="46"/>
  <c r="U51" i="44"/>
  <c r="AK51" i="46"/>
  <c r="AK51" i="44"/>
  <c r="BQ51" i="46"/>
  <c r="BQ51" i="44"/>
  <c r="AV52" i="46"/>
  <c r="AV52" i="44"/>
  <c r="BL52" i="46"/>
  <c r="BL52" i="44"/>
  <c r="J53" i="46"/>
  <c r="J53" i="44"/>
  <c r="AP53" i="46"/>
  <c r="AP53" i="44"/>
  <c r="N54" i="46"/>
  <c r="N54" i="44"/>
  <c r="BB54" i="46"/>
  <c r="BB54" i="44"/>
  <c r="A53" i="27"/>
  <c r="C55" i="46"/>
  <c r="C55" i="44" s="1"/>
  <c r="BH55" i="46"/>
  <c r="BH55" i="44"/>
  <c r="AE56" i="46"/>
  <c r="AE56" i="44"/>
  <c r="AU56" i="46"/>
  <c r="AU56" i="44"/>
  <c r="AI57" i="46"/>
  <c r="AI57" i="44"/>
  <c r="AY57" i="46"/>
  <c r="AY57" i="44"/>
  <c r="AE58" i="46"/>
  <c r="AE58" i="44"/>
  <c r="BC58" i="46"/>
  <c r="BC58" i="44"/>
  <c r="X59" i="46"/>
  <c r="X59" i="44"/>
  <c r="AN59" i="46"/>
  <c r="AN59" i="44"/>
  <c r="BL59" i="46"/>
  <c r="BL59" i="44"/>
  <c r="L60" i="46"/>
  <c r="L60" i="44"/>
  <c r="BP60" i="46"/>
  <c r="BP60" i="44"/>
  <c r="BL61" i="46"/>
  <c r="BL61" i="44"/>
  <c r="AY64" i="46"/>
  <c r="AY64" i="44"/>
  <c r="BG64" i="46"/>
  <c r="BG64" i="44"/>
  <c r="AS65" i="46"/>
  <c r="AS65" i="44"/>
  <c r="AK67" i="46"/>
  <c r="AK67" i="44"/>
  <c r="BA67" i="46"/>
  <c r="BA67" i="44"/>
  <c r="Q68" i="46"/>
  <c r="Q68" i="44"/>
  <c r="AG68" i="46"/>
  <c r="AG68" i="44"/>
  <c r="AW68" i="46"/>
  <c r="AW68" i="44"/>
  <c r="BM68" i="46"/>
  <c r="BM68" i="44"/>
  <c r="AC69" i="46"/>
  <c r="AC69" i="44"/>
  <c r="AS69" i="46"/>
  <c r="AS69" i="44"/>
  <c r="BA69" i="46"/>
  <c r="BA69" i="44"/>
  <c r="BQ69" i="46"/>
  <c r="BQ69" i="44"/>
  <c r="Q70" i="46"/>
  <c r="Q70" i="44"/>
  <c r="AO70" i="46"/>
  <c r="AO70" i="44"/>
  <c r="AW70" i="46"/>
  <c r="AW70" i="44"/>
  <c r="AK71" i="46"/>
  <c r="AK71" i="44"/>
  <c r="BA71" i="46"/>
  <c r="BA71" i="44"/>
  <c r="I72" i="46"/>
  <c r="I72" i="44"/>
  <c r="AO72" i="46"/>
  <c r="AO72" i="44"/>
  <c r="AW72" i="46"/>
  <c r="AW72" i="44"/>
  <c r="BE72" i="46"/>
  <c r="BE72" i="44"/>
  <c r="BM72" i="46"/>
  <c r="BM72" i="44"/>
  <c r="E73" i="46"/>
  <c r="E73" i="44"/>
  <c r="AK73" i="46"/>
  <c r="AK73" i="44"/>
  <c r="AS73" i="46"/>
  <c r="AS73" i="44"/>
  <c r="BQ73" i="46"/>
  <c r="BQ73" i="44"/>
  <c r="Q74" i="46"/>
  <c r="Q74" i="44"/>
  <c r="AG74" i="46"/>
  <c r="AG74" i="44"/>
  <c r="BE74" i="46"/>
  <c r="BE74" i="44"/>
  <c r="BM74" i="46"/>
  <c r="BM74" i="44"/>
  <c r="S75" i="46"/>
  <c r="S75" i="44"/>
  <c r="AI75" i="46"/>
  <c r="AI75" i="44"/>
  <c r="AQ75" i="46"/>
  <c r="AQ75" i="44"/>
  <c r="G76" i="46"/>
  <c r="G76" i="44"/>
  <c r="O76" i="46"/>
  <c r="O76" i="44"/>
  <c r="W76" i="46"/>
  <c r="W76" i="44"/>
  <c r="AM76" i="46"/>
  <c r="AM76" i="44"/>
  <c r="BC76" i="46"/>
  <c r="BC76" i="44"/>
  <c r="BO53" i="46"/>
  <c r="BO53" i="44"/>
  <c r="AE54" i="46"/>
  <c r="AE54" i="44"/>
  <c r="M55" i="46"/>
  <c r="M55" i="44"/>
  <c r="BI55" i="46"/>
  <c r="BI55" i="44"/>
  <c r="T57" i="46"/>
  <c r="T57" i="44"/>
  <c r="BL58" i="46"/>
  <c r="BL58" i="44"/>
  <c r="BA60" i="46"/>
  <c r="BA60" i="44"/>
  <c r="I61" i="46"/>
  <c r="I61" i="44"/>
  <c r="BM61" i="46"/>
  <c r="BM61" i="44"/>
  <c r="U62" i="46"/>
  <c r="U62" i="44"/>
  <c r="K63" i="46"/>
  <c r="K63" i="44"/>
  <c r="D64" i="46"/>
  <c r="D64" i="44"/>
  <c r="AB64" i="46"/>
  <c r="AB64" i="44"/>
  <c r="AL65" i="46"/>
  <c r="AL65" i="44"/>
  <c r="BJ65" i="46"/>
  <c r="BJ65" i="44"/>
  <c r="V67" i="46"/>
  <c r="V67" i="44"/>
  <c r="Z68" i="46"/>
  <c r="Z68" i="44"/>
  <c r="AX68" i="46"/>
  <c r="AX68" i="44"/>
  <c r="V69" i="46"/>
  <c r="V69" i="44"/>
  <c r="AT69" i="46"/>
  <c r="AT69" i="44"/>
  <c r="BB69" i="46"/>
  <c r="BB69" i="44"/>
  <c r="R70" i="46"/>
  <c r="R70" i="44"/>
  <c r="BF70" i="46"/>
  <c r="BF70" i="44"/>
  <c r="F71" i="46"/>
  <c r="F71" i="44"/>
  <c r="V71" i="46"/>
  <c r="V71" i="44"/>
  <c r="AL71" i="46"/>
  <c r="AL71" i="44"/>
  <c r="R72" i="46"/>
  <c r="R72" i="44"/>
  <c r="F73" i="46"/>
  <c r="F73" i="44"/>
  <c r="AT73" i="46"/>
  <c r="AT73" i="44"/>
  <c r="BF74" i="46"/>
  <c r="BF74" i="44"/>
  <c r="D75" i="46"/>
  <c r="D75" i="44"/>
  <c r="AB75" i="46"/>
  <c r="AB75" i="44"/>
  <c r="BH75" i="46"/>
  <c r="BH75" i="44"/>
  <c r="P76" i="46"/>
  <c r="P76" i="44"/>
  <c r="BD76" i="46"/>
  <c r="BD76" i="44"/>
  <c r="Z77" i="46"/>
  <c r="Z77" i="44"/>
  <c r="V78" i="46"/>
  <c r="V78" i="44"/>
  <c r="AD78" i="46"/>
  <c r="AD78" i="44"/>
  <c r="BQ80" i="46"/>
  <c r="BQ80" i="44"/>
  <c r="H81" i="46"/>
  <c r="H81" i="44"/>
  <c r="X81" i="46"/>
  <c r="X81" i="44"/>
  <c r="AV81" i="46"/>
  <c r="AV81" i="44"/>
  <c r="D82" i="46"/>
  <c r="D82" i="44"/>
  <c r="AB82" i="46"/>
  <c r="AB82" i="44"/>
  <c r="BH82" i="46"/>
  <c r="BH82" i="44"/>
  <c r="BD83" i="46"/>
  <c r="BD83" i="44"/>
  <c r="BH84" i="46"/>
  <c r="BH84" i="44"/>
  <c r="X85" i="46"/>
  <c r="X85" i="44"/>
  <c r="BL85" i="46"/>
  <c r="BL85" i="44"/>
  <c r="T86" i="46"/>
  <c r="T86" i="44"/>
  <c r="AV87" i="46"/>
  <c r="AV87" i="44"/>
  <c r="BH88" i="46"/>
  <c r="BH88" i="44"/>
  <c r="H89" i="46"/>
  <c r="H89" i="44"/>
  <c r="AR90" i="46"/>
  <c r="AR90" i="44"/>
  <c r="K53" i="44"/>
  <c r="C66" i="46"/>
  <c r="C66" i="44" s="1"/>
  <c r="BN7" i="44"/>
  <c r="AL17" i="44"/>
  <c r="AR24" i="44"/>
  <c r="Q26" i="44"/>
  <c r="BM26" i="44"/>
  <c r="AG31" i="44"/>
  <c r="BQ32" i="44"/>
  <c r="F35" i="44"/>
  <c r="AS37" i="44"/>
  <c r="AB39" i="44"/>
  <c r="BP39" i="44"/>
  <c r="AF40" i="44"/>
  <c r="AV40" i="44"/>
  <c r="BC42" i="44"/>
  <c r="AF45" i="44"/>
  <c r="D46" i="44"/>
  <c r="E49" i="44"/>
  <c r="Q50" i="44"/>
  <c r="BE50" i="44"/>
  <c r="R51" i="44"/>
  <c r="BC53" i="44"/>
  <c r="AK55" i="44"/>
  <c r="AB57" i="44"/>
  <c r="BQ62" i="44"/>
  <c r="BH64" i="44"/>
  <c r="BN68" i="44"/>
  <c r="AH70" i="44"/>
  <c r="AP72" i="44"/>
  <c r="BL45" i="46"/>
  <c r="BL45" i="44"/>
  <c r="Q48" i="46"/>
  <c r="Q48" i="44"/>
  <c r="AO48" i="46"/>
  <c r="AO48" i="44"/>
  <c r="BM48" i="46"/>
  <c r="BM48" i="44"/>
  <c r="U49" i="46"/>
  <c r="U49" i="44"/>
  <c r="BM50" i="46"/>
  <c r="BM50" i="44"/>
  <c r="BF51" i="46"/>
  <c r="BF51" i="44"/>
  <c r="BI52" i="46"/>
  <c r="BI52" i="44"/>
  <c r="AE53" i="46"/>
  <c r="AE53" i="44"/>
  <c r="T56" i="46"/>
  <c r="T56" i="44"/>
  <c r="BP56" i="46"/>
  <c r="BP56" i="44"/>
  <c r="AN57" i="46"/>
  <c r="AN57" i="44"/>
  <c r="AJ58" i="46"/>
  <c r="AJ58" i="44"/>
  <c r="AC59" i="46"/>
  <c r="AC59" i="44"/>
  <c r="AS61" i="46"/>
  <c r="AS61" i="44"/>
  <c r="BE62" i="46"/>
  <c r="BE62" i="44"/>
  <c r="AM63" i="46"/>
  <c r="AM63" i="44"/>
  <c r="BC63" i="46"/>
  <c r="BC63" i="44"/>
  <c r="P64" i="46"/>
  <c r="P64" i="44"/>
  <c r="AN64" i="46"/>
  <c r="AN64" i="44"/>
  <c r="BD64" i="46"/>
  <c r="BD64" i="44"/>
  <c r="BL64" i="46"/>
  <c r="BL64" i="44"/>
  <c r="N66" i="46"/>
  <c r="N66" i="44"/>
  <c r="AD66" i="46"/>
  <c r="AD66" i="44"/>
  <c r="BJ68" i="46"/>
  <c r="BJ68" i="44"/>
  <c r="F70" i="46"/>
  <c r="F70" i="44"/>
  <c r="BB70" i="46"/>
  <c r="BB70" i="44"/>
  <c r="F72" i="46"/>
  <c r="F72" i="44"/>
  <c r="V72" i="46"/>
  <c r="V72" i="44"/>
  <c r="BJ72" i="46"/>
  <c r="BJ72" i="44"/>
  <c r="R73" i="46"/>
  <c r="R73" i="44"/>
  <c r="AH73" i="46"/>
  <c r="AH73" i="44"/>
  <c r="BF73" i="46"/>
  <c r="BF73" i="44"/>
  <c r="F74" i="46"/>
  <c r="F74" i="44"/>
  <c r="P75" i="46"/>
  <c r="P75" i="44"/>
  <c r="AV75" i="46"/>
  <c r="AV75" i="44"/>
  <c r="D76" i="46"/>
  <c r="D76" i="44"/>
  <c r="AB76" i="46"/>
  <c r="AB76" i="44"/>
  <c r="AR76" i="46"/>
  <c r="AR76" i="44"/>
  <c r="N77" i="46"/>
  <c r="N77" i="44"/>
  <c r="AY23" i="44"/>
  <c r="AQ29" i="44"/>
  <c r="AM33" i="44"/>
  <c r="N35" i="44"/>
  <c r="U37" i="44"/>
  <c r="L39" i="44"/>
  <c r="BD40" i="44"/>
  <c r="BQ44" i="44"/>
  <c r="BD45" i="44"/>
  <c r="AR46" i="44"/>
  <c r="O47" i="44"/>
  <c r="AW48" i="44"/>
  <c r="BP57" i="44"/>
  <c r="AN58" i="44"/>
  <c r="V65" i="44"/>
  <c r="C18" i="46"/>
  <c r="C18" i="44" s="1"/>
  <c r="BN18" i="44"/>
  <c r="S23" i="44"/>
  <c r="P25" i="44"/>
  <c r="I31" i="44"/>
  <c r="U32" i="44"/>
  <c r="BK33" i="44"/>
  <c r="AO38" i="44"/>
  <c r="S41" i="44"/>
  <c r="AM47" i="44"/>
  <c r="AS49" i="44"/>
  <c r="E62" i="44"/>
  <c r="N67" i="44"/>
  <c r="AT67" i="44"/>
  <c r="A36" i="44"/>
  <c r="AP7" i="44"/>
  <c r="M12" i="44"/>
  <c r="AG19" i="44"/>
  <c r="BL25" i="44"/>
  <c r="Q31" i="44"/>
  <c r="BA32" i="44"/>
  <c r="AA34" i="44"/>
  <c r="AL35" i="44"/>
  <c r="J36" i="44"/>
  <c r="BA37" i="44"/>
  <c r="AR39" i="44"/>
  <c r="AN40" i="44"/>
  <c r="BK42" i="44"/>
  <c r="AH43" i="44"/>
  <c r="M44" i="44"/>
  <c r="L46" i="44"/>
  <c r="BH46" i="44"/>
  <c r="Y48" i="44"/>
  <c r="Y50" i="44"/>
  <c r="AC52" i="44"/>
  <c r="BQ52" i="44"/>
  <c r="W53" i="44"/>
  <c r="BK53" i="44"/>
  <c r="Q55" i="44"/>
  <c r="D56" i="44"/>
  <c r="BD56" i="44"/>
  <c r="BD57" i="44"/>
  <c r="D58" i="44"/>
  <c r="X58" i="44"/>
  <c r="AW60" i="44"/>
  <c r="BA61" i="44"/>
  <c r="Y62" i="44"/>
  <c r="BA62" i="44"/>
  <c r="AI63" i="44"/>
  <c r="F65" i="44"/>
  <c r="Z65" i="44"/>
  <c r="AT65" i="44"/>
  <c r="V66" i="44"/>
  <c r="BJ66" i="44"/>
  <c r="AX70" i="44"/>
  <c r="BN70" i="44"/>
  <c r="BB71" i="44"/>
  <c r="J72" i="44"/>
  <c r="T75" i="44"/>
  <c r="AJ75" i="44"/>
  <c r="BP75" i="44"/>
  <c r="AX77" i="44"/>
  <c r="AL78" i="44"/>
  <c r="AC80" i="44"/>
  <c r="BA80" i="44"/>
  <c r="T82" i="44"/>
  <c r="BP82" i="44"/>
  <c r="P83" i="44"/>
  <c r="D86" i="44"/>
  <c r="H87" i="44"/>
  <c r="AO77" i="46"/>
  <c r="AO77" i="44"/>
  <c r="AS78" i="46"/>
  <c r="AS78" i="44"/>
  <c r="BI78" i="46"/>
  <c r="BI78" i="44"/>
  <c r="J78" i="46"/>
  <c r="J78" i="44"/>
  <c r="U79" i="46"/>
  <c r="U79" i="44"/>
  <c r="AS79" i="46"/>
  <c r="AS79" i="44"/>
  <c r="BQ79" i="46"/>
  <c r="BQ79" i="44"/>
  <c r="AW80" i="46"/>
  <c r="AW80" i="44"/>
  <c r="AB81" i="46"/>
  <c r="AB81" i="44"/>
  <c r="BH81" i="46"/>
  <c r="BH81" i="44"/>
  <c r="AV82" i="46"/>
  <c r="AV82" i="44"/>
  <c r="D83" i="46"/>
  <c r="D83" i="44"/>
  <c r="AJ83" i="46"/>
  <c r="AJ83" i="44"/>
  <c r="BH83" i="46"/>
  <c r="BH83" i="44"/>
  <c r="P84" i="46"/>
  <c r="P84" i="44"/>
  <c r="D85" i="46"/>
  <c r="D85" i="44"/>
  <c r="AJ85" i="46"/>
  <c r="AJ85" i="44"/>
  <c r="AD77" i="44"/>
  <c r="AP78" i="44"/>
  <c r="E79" i="44"/>
  <c r="BD79" i="46"/>
  <c r="BD79" i="44"/>
  <c r="AM81" i="46"/>
  <c r="AM81" i="44"/>
  <c r="AA84" i="46"/>
  <c r="AA84" i="44"/>
  <c r="O85" i="44"/>
  <c r="AU85" i="44"/>
  <c r="K86" i="44"/>
  <c r="AQ86" i="44"/>
  <c r="T87" i="44"/>
  <c r="AE87" i="44"/>
  <c r="AR87" i="44"/>
  <c r="BC87" i="44"/>
  <c r="K88" i="44"/>
  <c r="BL88" i="44"/>
  <c r="T89" i="44"/>
  <c r="S91" i="44"/>
  <c r="S92" i="44"/>
  <c r="AY92" i="44"/>
  <c r="S94" i="44"/>
  <c r="AQ94" i="44"/>
  <c r="AL95" i="44"/>
  <c r="AP96" i="44"/>
  <c r="BM9" i="44"/>
  <c r="BP8" i="44"/>
  <c r="AG17" i="44"/>
  <c r="BK22" i="44"/>
  <c r="AW46" i="46"/>
  <c r="AW46" i="44"/>
  <c r="O51" i="46"/>
  <c r="O51" i="44"/>
  <c r="AD55" i="46"/>
  <c r="AD55" i="44"/>
  <c r="T63" i="46"/>
  <c r="T63" i="44"/>
  <c r="E64" i="46"/>
  <c r="E64" i="44"/>
  <c r="W65" i="46"/>
  <c r="W65" i="44"/>
  <c r="BC65" i="46"/>
  <c r="BC65" i="44"/>
  <c r="AA66" i="46"/>
  <c r="AA66" i="44"/>
  <c r="AE67" i="46"/>
  <c r="AE67" i="44"/>
  <c r="AU67" i="46"/>
  <c r="AU67" i="44"/>
  <c r="BC67" i="46"/>
  <c r="BC67" i="44"/>
  <c r="AA68" i="46"/>
  <c r="AA68" i="44"/>
  <c r="AQ68" i="46"/>
  <c r="AQ68" i="44"/>
  <c r="BO70" i="46"/>
  <c r="BO70" i="44"/>
  <c r="E18" i="44"/>
  <c r="AM22" i="44"/>
  <c r="A42" i="44"/>
  <c r="AZ8" i="44"/>
  <c r="BG14" i="44"/>
  <c r="V16" i="44"/>
  <c r="H20" i="44"/>
  <c r="BD20" i="44"/>
  <c r="AA21" i="44"/>
  <c r="F23" i="44"/>
  <c r="G24" i="44"/>
  <c r="T26" i="44"/>
  <c r="AV27" i="44"/>
  <c r="AB28" i="44"/>
  <c r="BP28" i="44"/>
  <c r="AR31" i="44"/>
  <c r="P32" i="44"/>
  <c r="N34" i="44"/>
  <c r="AK36" i="44"/>
  <c r="BA36" i="44"/>
  <c r="P37" i="44"/>
  <c r="X44" i="44"/>
  <c r="AN44" i="44"/>
  <c r="BD44" i="44"/>
  <c r="D48" i="44"/>
  <c r="AJ48" i="44"/>
  <c r="V23" i="44"/>
  <c r="Q17" i="44"/>
  <c r="BH19" i="44"/>
  <c r="W22" i="44"/>
  <c r="BC24" i="44"/>
  <c r="AD29" i="44"/>
  <c r="D31" i="44"/>
  <c r="AP33" i="44"/>
  <c r="BE35" i="44"/>
  <c r="AA40" i="44"/>
  <c r="V41" i="44"/>
  <c r="U43" i="44"/>
  <c r="AL30" i="46"/>
  <c r="AL30" i="44"/>
  <c r="X31" i="46"/>
  <c r="X31" i="44"/>
  <c r="F33" i="46"/>
  <c r="F33" i="44"/>
  <c r="BM7" i="44"/>
  <c r="I9" i="44"/>
  <c r="K25" i="44"/>
  <c r="BB29" i="44"/>
  <c r="T38" i="44"/>
  <c r="J10" i="44"/>
  <c r="BM17" i="44"/>
  <c r="X20" i="44"/>
  <c r="AY21" i="44"/>
  <c r="AU22" i="44"/>
  <c r="BB23" i="44"/>
  <c r="AJ28" i="44"/>
  <c r="R33" i="44"/>
  <c r="Q35" i="44"/>
  <c r="BQ36" i="44"/>
  <c r="E43" i="44"/>
  <c r="S45" i="44"/>
  <c r="AY45" i="44"/>
  <c r="BH50" i="44"/>
  <c r="AS51" i="44"/>
  <c r="AT54" i="44"/>
  <c r="BK58" i="44"/>
  <c r="BJ23" i="44"/>
  <c r="C42" i="46"/>
  <c r="C42" i="44" s="1"/>
  <c r="AI25" i="44"/>
  <c r="AR26" i="44"/>
  <c r="F29" i="44"/>
  <c r="AR38" i="44"/>
  <c r="BJ41" i="44"/>
  <c r="AN7" i="44"/>
  <c r="AC8" i="44"/>
  <c r="J9" i="44"/>
  <c r="AD23" i="44"/>
  <c r="AQ25" i="44"/>
  <c r="D28" i="44"/>
  <c r="R30" i="44"/>
  <c r="AB31" i="44"/>
  <c r="AN32" i="44"/>
  <c r="AV37" i="44"/>
  <c r="BO40" i="44"/>
  <c r="AT41" i="44"/>
  <c r="H44" i="44"/>
  <c r="AI45" i="44"/>
  <c r="AH47" i="44"/>
  <c r="AP49" i="44"/>
  <c r="AD50" i="44"/>
  <c r="H59" i="44"/>
  <c r="BO7" i="44"/>
  <c r="AX9" i="44"/>
  <c r="BB11" i="44"/>
  <c r="AY12" i="44"/>
  <c r="BJ19" i="44"/>
  <c r="N23" i="44"/>
  <c r="D26" i="44"/>
  <c r="AF27" i="44"/>
  <c r="L28" i="44"/>
  <c r="AT34" i="44"/>
  <c r="AZ38" i="44"/>
  <c r="R42" i="44"/>
  <c r="BH48" i="44"/>
  <c r="BJ50" i="44"/>
  <c r="X52" i="44"/>
  <c r="BD52" i="44"/>
  <c r="R53" i="44"/>
  <c r="F55" i="44"/>
  <c r="O56" i="44"/>
  <c r="G58" i="44"/>
  <c r="AB60" i="44"/>
  <c r="AG66" i="44"/>
  <c r="E67" i="44"/>
  <c r="BI67" i="44"/>
  <c r="M69" i="44"/>
  <c r="AO9" i="44"/>
  <c r="D19" i="44"/>
  <c r="P20" i="44"/>
  <c r="AE24" i="44"/>
  <c r="BO25" i="44"/>
  <c r="X27" i="44"/>
  <c r="AZ28" i="44"/>
  <c r="AG35" i="44"/>
  <c r="AK43" i="44"/>
  <c r="A35" i="44"/>
  <c r="A51" i="44"/>
  <c r="C30" i="46"/>
  <c r="C30" i="44" s="1"/>
  <c r="BA11" i="44"/>
  <c r="H13" i="44"/>
  <c r="BL20" i="44"/>
  <c r="O24" i="44"/>
  <c r="AL29" i="44"/>
  <c r="AP30" i="44"/>
  <c r="AZ31" i="44"/>
  <c r="BL32" i="44"/>
  <c r="AL34" i="44"/>
  <c r="X37" i="44"/>
  <c r="AH42" i="44"/>
  <c r="BK46" i="44"/>
  <c r="BF47" i="44"/>
  <c r="L50" i="44"/>
  <c r="AR50" i="44"/>
  <c r="AC51" i="44"/>
  <c r="AD54" i="44"/>
  <c r="D55" i="44"/>
  <c r="BC56" i="44"/>
  <c r="Q9" i="44"/>
  <c r="AM10" i="44"/>
  <c r="Y11" i="44"/>
  <c r="S12" i="44"/>
  <c r="AF20" i="44"/>
  <c r="AI21" i="44"/>
  <c r="G22" i="44"/>
  <c r="BP26" i="44"/>
  <c r="BJ29" i="44"/>
  <c r="AX30" i="44"/>
  <c r="V34" i="44"/>
  <c r="BJ34" i="44"/>
  <c r="E36" i="44"/>
  <c r="AB38" i="44"/>
  <c r="K40" i="44"/>
  <c r="AE46" i="44"/>
  <c r="AR48" i="44"/>
  <c r="BL49" i="44"/>
  <c r="M51" i="44"/>
  <c r="J52" i="44"/>
  <c r="AN52" i="44"/>
  <c r="D53" i="44"/>
  <c r="AJ53" i="44"/>
  <c r="H54" i="44"/>
  <c r="AV54" i="44"/>
  <c r="T55" i="44"/>
  <c r="W58" i="44"/>
  <c r="AR60" i="44"/>
  <c r="BH60" i="44"/>
  <c r="Y74" i="44"/>
  <c r="AV7" i="44"/>
  <c r="L8" i="44"/>
  <c r="BH8" i="44"/>
  <c r="R9" i="44"/>
  <c r="O10" i="44"/>
  <c r="I11" i="44"/>
  <c r="BB12" i="44"/>
  <c r="P13" i="44"/>
  <c r="AU13" i="44"/>
  <c r="N15" i="44"/>
  <c r="AL16" i="44"/>
  <c r="BQ17" i="44"/>
  <c r="K21" i="44"/>
  <c r="BC21" i="44"/>
  <c r="AE22" i="44"/>
  <c r="AL23" i="44"/>
  <c r="BF23" i="44"/>
  <c r="AM24" i="44"/>
  <c r="BG24" i="44"/>
  <c r="S25" i="44"/>
  <c r="AY25" i="44"/>
  <c r="AB26" i="44"/>
  <c r="H27" i="44"/>
  <c r="BD27" i="44"/>
  <c r="N29" i="44"/>
  <c r="BF30" i="44"/>
  <c r="L31" i="44"/>
  <c r="AJ31" i="44"/>
  <c r="BH31" i="44"/>
  <c r="X32" i="44"/>
  <c r="AV32" i="44"/>
  <c r="Z33" i="44"/>
  <c r="AX33" i="44"/>
  <c r="H37" i="44"/>
  <c r="AF37" i="44"/>
  <c r="D38" i="44"/>
  <c r="AD38" i="44"/>
  <c r="AI40" i="44"/>
  <c r="AY40" i="44"/>
  <c r="F41" i="44"/>
  <c r="AS43" i="44"/>
  <c r="BI43" i="44"/>
  <c r="AF44" i="44"/>
  <c r="AV44" i="44"/>
  <c r="R47" i="44"/>
  <c r="L48" i="44"/>
  <c r="AB48" i="44"/>
  <c r="P49" i="44"/>
  <c r="AF49" i="44"/>
  <c r="Z52" i="44"/>
  <c r="AP52" i="44"/>
  <c r="V55" i="44"/>
  <c r="AR55" i="44"/>
  <c r="Q56" i="44"/>
  <c r="AO56" i="44"/>
  <c r="BE56" i="44"/>
  <c r="K57" i="44"/>
  <c r="AA57" i="44"/>
  <c r="AQ57" i="44"/>
  <c r="D60" i="44"/>
  <c r="AT60" i="44"/>
  <c r="AF61" i="44"/>
  <c r="D62" i="44"/>
  <c r="L62" i="44"/>
  <c r="T62" i="44"/>
  <c r="AB62" i="44"/>
  <c r="AJ62" i="44"/>
  <c r="AR62" i="44"/>
  <c r="AZ62" i="44"/>
  <c r="BH62" i="44"/>
  <c r="BP62" i="44"/>
  <c r="BP63" i="44"/>
  <c r="AK64" i="44"/>
  <c r="BA64" i="44"/>
  <c r="AK65" i="44"/>
  <c r="BA65" i="44"/>
  <c r="G67" i="44"/>
  <c r="U67" i="44"/>
  <c r="I68" i="44"/>
  <c r="AI68" i="44"/>
  <c r="AK69" i="44"/>
  <c r="BI69" i="44"/>
  <c r="E71" i="44"/>
  <c r="U71" i="44"/>
  <c r="AG72" i="44"/>
  <c r="AC73" i="44"/>
  <c r="AG77" i="44"/>
  <c r="M78" i="44"/>
  <c r="X79" i="44"/>
  <c r="AA82" i="44"/>
  <c r="BG82" i="44"/>
  <c r="O83" i="44"/>
  <c r="BO84" i="44"/>
  <c r="AE85" i="44"/>
  <c r="AA86" i="44"/>
  <c r="BG86" i="44"/>
  <c r="W87" i="44"/>
  <c r="AQ88" i="44"/>
  <c r="H32" i="46"/>
  <c r="H32" i="44"/>
  <c r="F34" i="46"/>
  <c r="F34" i="44"/>
  <c r="AO35" i="46"/>
  <c r="AO35" i="44"/>
  <c r="BM35" i="46"/>
  <c r="BM35" i="44"/>
  <c r="U36" i="46"/>
  <c r="U36" i="44"/>
  <c r="BL37" i="46"/>
  <c r="BL37" i="44"/>
  <c r="L38" i="46"/>
  <c r="L38" i="44"/>
  <c r="AJ38" i="46"/>
  <c r="AJ38" i="44"/>
  <c r="AD41" i="46"/>
  <c r="AD41" i="44"/>
  <c r="BF42" i="46"/>
  <c r="BF42" i="44"/>
  <c r="J47" i="46"/>
  <c r="J47" i="44"/>
  <c r="AX47" i="46"/>
  <c r="AX47" i="44"/>
  <c r="AZ48" i="46"/>
  <c r="AZ48" i="44"/>
  <c r="BP48" i="46"/>
  <c r="BP48" i="44"/>
  <c r="AV49" i="46"/>
  <c r="AV49" i="44"/>
  <c r="H52" i="46"/>
  <c r="H52" i="44"/>
  <c r="AX53" i="46"/>
  <c r="AX53" i="44"/>
  <c r="BF53" i="46"/>
  <c r="BF53" i="44"/>
  <c r="BN53" i="46"/>
  <c r="BN53" i="44"/>
  <c r="F54" i="46"/>
  <c r="F54" i="44"/>
  <c r="V54" i="46"/>
  <c r="V54" i="44"/>
  <c r="AJ55" i="46"/>
  <c r="AJ55" i="44"/>
  <c r="AZ55" i="46"/>
  <c r="AZ55" i="44"/>
  <c r="BP55" i="46"/>
  <c r="BP55" i="44"/>
  <c r="W56" i="46"/>
  <c r="W56" i="44"/>
  <c r="AM56" i="46"/>
  <c r="AM56" i="44"/>
  <c r="BG57" i="46"/>
  <c r="BG57" i="44"/>
  <c r="AM58" i="46"/>
  <c r="AM58" i="44"/>
  <c r="AU58" i="46"/>
  <c r="AU58" i="44"/>
  <c r="P59" i="46"/>
  <c r="P59" i="44"/>
  <c r="AF59" i="46"/>
  <c r="AF59" i="44"/>
  <c r="BD59" i="46"/>
  <c r="BD59" i="44"/>
  <c r="P61" i="46"/>
  <c r="P61" i="44"/>
  <c r="X61" i="46"/>
  <c r="X61" i="44"/>
  <c r="AN61" i="46"/>
  <c r="AN61" i="44"/>
  <c r="AV61" i="46"/>
  <c r="AV61" i="44"/>
  <c r="AA64" i="46"/>
  <c r="AA64" i="44"/>
  <c r="E65" i="46"/>
  <c r="E65" i="44"/>
  <c r="U65" i="46"/>
  <c r="U65" i="44"/>
  <c r="BQ65" i="46"/>
  <c r="BQ65" i="44"/>
  <c r="Q66" i="46"/>
  <c r="Q66" i="44"/>
  <c r="AO66" i="46"/>
  <c r="AO66" i="44"/>
  <c r="BE66" i="46"/>
  <c r="BE66" i="44"/>
  <c r="AO68" i="46"/>
  <c r="AO68" i="44"/>
  <c r="BE68" i="46"/>
  <c r="BE68" i="44"/>
  <c r="E69" i="46"/>
  <c r="E69" i="44"/>
  <c r="I70" i="46"/>
  <c r="I70" i="44"/>
  <c r="AG70" i="46"/>
  <c r="AG70" i="44"/>
  <c r="BE70" i="46"/>
  <c r="BE70" i="44"/>
  <c r="BM70" i="46"/>
  <c r="BM70" i="44"/>
  <c r="M71" i="46"/>
  <c r="M71" i="44"/>
  <c r="AS71" i="46"/>
  <c r="AS71" i="44"/>
  <c r="BQ71" i="46"/>
  <c r="BQ71" i="44"/>
  <c r="Q72" i="46"/>
  <c r="Q72" i="44"/>
  <c r="Y72" i="46"/>
  <c r="Y72" i="44"/>
  <c r="U73" i="46"/>
  <c r="U73" i="44"/>
  <c r="BA73" i="46"/>
  <c r="BA73" i="44"/>
  <c r="AW74" i="46"/>
  <c r="AW74" i="44"/>
  <c r="AA75" i="46"/>
  <c r="AA75" i="44"/>
  <c r="AE76" i="46"/>
  <c r="AE76" i="44"/>
  <c r="I77" i="46"/>
  <c r="I77" i="44"/>
  <c r="BE77" i="46"/>
  <c r="BE77" i="44"/>
  <c r="U78" i="46"/>
  <c r="U78" i="44"/>
  <c r="BA78" i="46"/>
  <c r="BA78" i="44"/>
  <c r="AE81" i="46"/>
  <c r="AE81" i="44"/>
  <c r="S82" i="46"/>
  <c r="S82" i="44"/>
  <c r="AI82" i="46"/>
  <c r="AI82" i="44"/>
  <c r="AM83" i="46"/>
  <c r="AM83" i="44"/>
  <c r="AU83" i="46"/>
  <c r="AU83" i="44"/>
  <c r="AI84" i="46"/>
  <c r="AI84" i="44"/>
  <c r="BO86" i="46"/>
  <c r="BO86" i="44"/>
  <c r="AM87" i="46"/>
  <c r="AM87" i="44"/>
  <c r="S88" i="46"/>
  <c r="S88" i="44"/>
  <c r="BO88" i="46"/>
  <c r="BO88" i="44"/>
  <c r="O89" i="46"/>
  <c r="O89" i="44"/>
  <c r="AE89" i="46"/>
  <c r="AE89" i="44"/>
  <c r="AU89" i="46"/>
  <c r="AU89" i="44"/>
  <c r="S90" i="46"/>
  <c r="S90" i="44"/>
  <c r="F91" i="46"/>
  <c r="F91" i="44"/>
  <c r="V91" i="46"/>
  <c r="V91" i="44"/>
  <c r="BB91" i="46"/>
  <c r="BB91" i="44"/>
  <c r="BJ91" i="46"/>
  <c r="BJ91" i="44"/>
  <c r="J92" i="46"/>
  <c r="J92" i="44"/>
  <c r="R92" i="46"/>
  <c r="R92" i="44"/>
  <c r="AX92" i="46"/>
  <c r="AX92" i="44"/>
  <c r="N93" i="46"/>
  <c r="N93" i="44"/>
  <c r="AL93" i="46"/>
  <c r="AL93" i="44"/>
  <c r="BJ93" i="46"/>
  <c r="BJ93" i="44"/>
  <c r="Z94" i="46"/>
  <c r="Z94" i="44"/>
  <c r="BF94" i="46"/>
  <c r="BF94" i="44"/>
  <c r="BA95" i="46"/>
  <c r="BA95" i="44"/>
  <c r="BQ95" i="46"/>
  <c r="BQ95" i="44"/>
  <c r="AO96" i="46"/>
  <c r="AO96" i="44"/>
  <c r="AQ72" i="46"/>
  <c r="AQ72" i="44"/>
  <c r="AA74" i="46"/>
  <c r="AA74" i="44"/>
  <c r="BC78" i="46"/>
  <c r="BC78" i="44"/>
  <c r="BB80" i="46"/>
  <c r="BB80" i="44"/>
  <c r="AO81" i="46"/>
  <c r="AO81" i="44"/>
  <c r="O40" i="44"/>
  <c r="AY72" i="44"/>
  <c r="G73" i="44"/>
  <c r="AE73" i="44"/>
  <c r="BA75" i="44"/>
  <c r="AG76" i="44"/>
  <c r="AA77" i="44"/>
  <c r="G78" i="44"/>
  <c r="BM96" i="44"/>
  <c r="S97" i="44"/>
  <c r="AE98" i="44"/>
  <c r="AQ99" i="44"/>
  <c r="O102" i="44"/>
  <c r="AH103" i="44"/>
  <c r="AK104" i="44"/>
  <c r="I105" i="44"/>
  <c r="BE105" i="44"/>
  <c r="BI106" i="44"/>
  <c r="AQ97" i="46"/>
  <c r="AQ97" i="44"/>
  <c r="O98" i="46"/>
  <c r="O98" i="44"/>
  <c r="AI99" i="46"/>
  <c r="AI99" i="44"/>
  <c r="G100" i="46"/>
  <c r="G100" i="44"/>
  <c r="BC100" i="46"/>
  <c r="BC100" i="44"/>
  <c r="S101" i="46"/>
  <c r="S101" i="44"/>
  <c r="BO101" i="46"/>
  <c r="BO101" i="44"/>
  <c r="AX103" i="46"/>
  <c r="AX103" i="44"/>
  <c r="M104" i="46"/>
  <c r="M104" i="44"/>
  <c r="E106" i="46"/>
  <c r="E106" i="44"/>
  <c r="BA106" i="46"/>
  <c r="BA106" i="44"/>
  <c r="L108" i="46"/>
  <c r="L108" i="44"/>
  <c r="BC109" i="46"/>
  <c r="BC109" i="44"/>
  <c r="BA111" i="46"/>
  <c r="BA111" i="44"/>
  <c r="AO112" i="46"/>
  <c r="AO112" i="44"/>
  <c r="D113" i="46"/>
  <c r="D113" i="44"/>
  <c r="BH113" i="46"/>
  <c r="BH113" i="44"/>
  <c r="AF114" i="46"/>
  <c r="AF114" i="44"/>
  <c r="BG115" i="46"/>
  <c r="BG115" i="44"/>
  <c r="E82" i="44"/>
  <c r="I83" i="44"/>
  <c r="AW83" i="44"/>
  <c r="AS84" i="44"/>
  <c r="AS86" i="44"/>
  <c r="W116" i="44"/>
  <c r="BC116" i="44"/>
  <c r="AG121" i="44"/>
  <c r="P125" i="44"/>
  <c r="BH127" i="44"/>
  <c r="BQ130" i="44"/>
  <c r="AR132" i="44"/>
  <c r="H133" i="44"/>
  <c r="AV133" i="44"/>
  <c r="C39" i="46"/>
  <c r="C39" i="44" s="1"/>
  <c r="M13" i="44"/>
  <c r="N20" i="44"/>
  <c r="I21" i="44"/>
  <c r="Y46" i="44"/>
  <c r="AR47" i="44"/>
  <c r="BH47" i="44"/>
  <c r="D47" i="46"/>
  <c r="D47" i="44"/>
  <c r="L47" i="46"/>
  <c r="L47" i="44"/>
  <c r="AZ47" i="46"/>
  <c r="AZ47" i="44"/>
  <c r="BP47" i="46"/>
  <c r="BP47" i="44"/>
  <c r="V48" i="46"/>
  <c r="V48" i="44"/>
  <c r="AL48" i="46"/>
  <c r="AL48" i="44"/>
  <c r="AT48" i="46"/>
  <c r="AT48" i="44"/>
  <c r="BF49" i="46"/>
  <c r="BF49" i="44"/>
  <c r="BN49" i="46"/>
  <c r="BN49" i="44"/>
  <c r="AE51" i="46"/>
  <c r="AE51" i="44"/>
  <c r="BF52" i="46"/>
  <c r="BF52" i="44"/>
  <c r="L53" i="46"/>
  <c r="L53" i="44"/>
  <c r="T53" i="46"/>
  <c r="T53" i="44"/>
  <c r="AB53" i="46"/>
  <c r="AB53" i="44"/>
  <c r="AR53" i="46"/>
  <c r="AR53" i="44"/>
  <c r="BP53" i="46"/>
  <c r="BP53" i="44"/>
  <c r="P54" i="46"/>
  <c r="P54" i="44"/>
  <c r="AF54" i="46"/>
  <c r="AF54" i="44"/>
  <c r="BL54" i="46"/>
  <c r="BL54" i="44"/>
  <c r="I58" i="46"/>
  <c r="I58" i="44"/>
  <c r="AG58" i="46"/>
  <c r="AG58" i="44"/>
  <c r="BM58" i="46"/>
  <c r="BM58" i="44"/>
  <c r="J59" i="46"/>
  <c r="J59" i="44"/>
  <c r="AT28" i="46"/>
  <c r="AT28" i="44"/>
  <c r="R49" i="44"/>
  <c r="AL25" i="46"/>
  <c r="AL25" i="44"/>
  <c r="Y29" i="46"/>
  <c r="Y29" i="44"/>
  <c r="AO29" i="46"/>
  <c r="AO29" i="44"/>
  <c r="BE29" i="46"/>
  <c r="BE29" i="44"/>
  <c r="AI32" i="46"/>
  <c r="AI32" i="44"/>
  <c r="AQ32" i="46"/>
  <c r="AQ32" i="44"/>
  <c r="AY32" i="46"/>
  <c r="AY32" i="44"/>
  <c r="BO32" i="46"/>
  <c r="BO32" i="44"/>
  <c r="AC33" i="46"/>
  <c r="AC33" i="44"/>
  <c r="AS33" i="46"/>
  <c r="AS33" i="44"/>
  <c r="BI33" i="46"/>
  <c r="BI33" i="44"/>
  <c r="BQ33" i="46"/>
  <c r="BQ33" i="44"/>
  <c r="I34" i="46"/>
  <c r="I34" i="44"/>
  <c r="H36" i="46"/>
  <c r="H36" i="44"/>
  <c r="P36" i="46"/>
  <c r="P36" i="44"/>
  <c r="AV36" i="46"/>
  <c r="AV36" i="44"/>
  <c r="K37" i="46"/>
  <c r="K37" i="44"/>
  <c r="AA37" i="46"/>
  <c r="AA37" i="44"/>
  <c r="BC38" i="46"/>
  <c r="BC38" i="44"/>
  <c r="AP39" i="46"/>
  <c r="AP39" i="44"/>
  <c r="BN39" i="46"/>
  <c r="BN39" i="44"/>
  <c r="V40" i="46"/>
  <c r="V40" i="44"/>
  <c r="AD40" i="46"/>
  <c r="AD40" i="44"/>
  <c r="AL40" i="46"/>
  <c r="AL40" i="44"/>
  <c r="BB40" i="46"/>
  <c r="BB40" i="44"/>
  <c r="BJ40" i="46"/>
  <c r="BJ40" i="44"/>
  <c r="Q41" i="46"/>
  <c r="Q41" i="44"/>
  <c r="Y41" i="46"/>
  <c r="Y41" i="44"/>
  <c r="AO41" i="46"/>
  <c r="AO41" i="44"/>
  <c r="BE41" i="46"/>
  <c r="BE41" i="44"/>
  <c r="AC42" i="46"/>
  <c r="AC42" i="44"/>
  <c r="AS42" i="46"/>
  <c r="AS42" i="44"/>
  <c r="BL43" i="46"/>
  <c r="BL43" i="44"/>
  <c r="S44" i="46"/>
  <c r="S44" i="44"/>
  <c r="AA44" i="46"/>
  <c r="AA44" i="44"/>
  <c r="AQ44" i="46"/>
  <c r="AQ44" i="44"/>
  <c r="N45" i="46"/>
  <c r="N45" i="44"/>
  <c r="AT45" i="46"/>
  <c r="AT45" i="44"/>
  <c r="AH46" i="46"/>
  <c r="AH46" i="44"/>
  <c r="AP46" i="46"/>
  <c r="AP46" i="44"/>
  <c r="BN46" i="46"/>
  <c r="BN46" i="44"/>
  <c r="AK47" i="46"/>
  <c r="AK47" i="44"/>
  <c r="P29" i="46"/>
  <c r="P29" i="44"/>
  <c r="M45" i="44"/>
  <c r="Q23" i="46"/>
  <c r="Q23" i="44"/>
  <c r="Y23" i="46"/>
  <c r="Y23" i="44"/>
  <c r="W28" i="46"/>
  <c r="W28" i="44"/>
  <c r="AE28" i="46"/>
  <c r="AE28" i="44"/>
  <c r="AM28" i="46"/>
  <c r="AM28" i="44"/>
  <c r="I29" i="46"/>
  <c r="I29" i="44"/>
  <c r="A21" i="44"/>
  <c r="A50" i="44"/>
  <c r="A22" i="44"/>
  <c r="C32" i="46"/>
  <c r="C32" i="44" s="1"/>
  <c r="R7" i="44"/>
  <c r="AX7" i="44"/>
  <c r="AB9" i="44"/>
  <c r="Q10" i="44"/>
  <c r="AA18" i="44"/>
  <c r="AX19" i="44"/>
  <c r="AA20" i="44"/>
  <c r="N21" i="44"/>
  <c r="E22" i="44"/>
  <c r="BF22" i="44"/>
  <c r="E24" i="44"/>
  <c r="N25" i="44"/>
  <c r="BM25" i="44"/>
  <c r="R26" i="44"/>
  <c r="AE26" i="44"/>
  <c r="AU28" i="44"/>
  <c r="AG29" i="44"/>
  <c r="AW29" i="44"/>
  <c r="X30" i="44"/>
  <c r="BA33" i="44"/>
  <c r="AO34" i="44"/>
  <c r="L35" i="44"/>
  <c r="AR35" i="44"/>
  <c r="BH35" i="44"/>
  <c r="AD37" i="44"/>
  <c r="BM40" i="44"/>
  <c r="P42" i="44"/>
  <c r="AF42" i="44"/>
  <c r="Z44" i="44"/>
  <c r="AO45" i="44"/>
  <c r="BE45" i="44"/>
  <c r="AS46" i="44"/>
  <c r="T47" i="44"/>
  <c r="BL47" i="44"/>
  <c r="AP48" i="44"/>
  <c r="F49" i="44"/>
  <c r="V50" i="44"/>
  <c r="AH50" i="44"/>
  <c r="AT50" i="44"/>
  <c r="BF50" i="44"/>
  <c r="G51" i="44"/>
  <c r="S51" i="44"/>
  <c r="AU51" i="44"/>
  <c r="BG51" i="44"/>
  <c r="X53" i="44"/>
  <c r="J55" i="44"/>
  <c r="BF55" i="44"/>
  <c r="E56" i="44"/>
  <c r="U56" i="44"/>
  <c r="AK56" i="44"/>
  <c r="BI58" i="44"/>
  <c r="AL59" i="44"/>
  <c r="BC66" i="44"/>
  <c r="AM70" i="44"/>
  <c r="S71" i="44"/>
  <c r="AQ71" i="44"/>
  <c r="AE72" i="44"/>
  <c r="S73" i="44"/>
  <c r="W74" i="44"/>
  <c r="F25" i="46"/>
  <c r="F25" i="44"/>
  <c r="V25" i="46"/>
  <c r="V25" i="44"/>
  <c r="O26" i="46"/>
  <c r="O26" i="44"/>
  <c r="AU26" i="46"/>
  <c r="AU26" i="44"/>
  <c r="A26" i="44"/>
  <c r="A62" i="44"/>
  <c r="C33" i="46"/>
  <c r="C33" i="44" s="1"/>
  <c r="C45" i="46"/>
  <c r="C45" i="44" s="1"/>
  <c r="G8" i="44"/>
  <c r="U12" i="44"/>
  <c r="AV12" i="44"/>
  <c r="BQ12" i="44"/>
  <c r="AW14" i="44"/>
  <c r="Y16" i="44"/>
  <c r="AW16" i="44"/>
  <c r="AE17" i="44"/>
  <c r="BJ20" i="44"/>
  <c r="AL21" i="44"/>
  <c r="Z22" i="44"/>
  <c r="AP22" i="44"/>
  <c r="BI22" i="44"/>
  <c r="AJ23" i="44"/>
  <c r="AP24" i="44"/>
  <c r="BC26" i="44"/>
  <c r="F27" i="44"/>
  <c r="G28" i="44"/>
  <c r="BK28" i="44"/>
  <c r="Q29" i="44"/>
  <c r="AJ29" i="44"/>
  <c r="D30" i="44"/>
  <c r="J31" i="44"/>
  <c r="K32" i="44"/>
  <c r="AA32" i="44"/>
  <c r="P33" i="44"/>
  <c r="AK33" i="44"/>
  <c r="BH34" i="44"/>
  <c r="AB35" i="44"/>
  <c r="AF36" i="44"/>
  <c r="AY37" i="44"/>
  <c r="O38" i="44"/>
  <c r="BF38" i="44"/>
  <c r="AK39" i="44"/>
  <c r="BQ39" i="44"/>
  <c r="Q40" i="44"/>
  <c r="T41" i="44"/>
  <c r="AJ41" i="44"/>
  <c r="BG43" i="44"/>
  <c r="AJ47" i="44"/>
  <c r="AD48" i="44"/>
  <c r="BJ49" i="44"/>
  <c r="J50" i="44"/>
  <c r="BA56" i="44"/>
  <c r="BQ56" i="44"/>
  <c r="Q57" i="44"/>
  <c r="BF60" i="44"/>
  <c r="AA69" i="44"/>
  <c r="G72" i="44"/>
  <c r="BC72" i="44"/>
  <c r="AE18" i="44"/>
  <c r="BD47" i="46"/>
  <c r="BD47" i="44"/>
  <c r="Z48" i="46"/>
  <c r="Z48" i="44"/>
  <c r="AH48" i="46"/>
  <c r="AH48" i="44"/>
  <c r="V49" i="46"/>
  <c r="V49" i="44"/>
  <c r="AI51" i="46"/>
  <c r="AI51" i="44"/>
  <c r="H53" i="46"/>
  <c r="H53" i="44"/>
  <c r="AF53" i="46"/>
  <c r="AF53" i="44"/>
  <c r="AB54" i="46"/>
  <c r="AB54" i="44"/>
  <c r="Z55" i="46"/>
  <c r="Z55" i="44"/>
  <c r="I57" i="46"/>
  <c r="I57" i="44"/>
  <c r="AW57" i="46"/>
  <c r="AW57" i="44"/>
  <c r="M58" i="46"/>
  <c r="M58" i="44"/>
  <c r="U58" i="46"/>
  <c r="U58" i="44"/>
  <c r="AK58" i="46"/>
  <c r="AK58" i="44"/>
  <c r="AD59" i="46"/>
  <c r="AD59" i="44"/>
  <c r="AT59" i="46"/>
  <c r="AT59" i="44"/>
  <c r="BJ59" i="46"/>
  <c r="BJ59" i="44"/>
  <c r="AP60" i="46"/>
  <c r="AP60" i="44"/>
  <c r="AX60" i="46"/>
  <c r="AX60" i="44"/>
  <c r="BN60" i="46"/>
  <c r="BN60" i="44"/>
  <c r="F61" i="46"/>
  <c r="F61" i="44"/>
  <c r="P63" i="46"/>
  <c r="P63" i="44"/>
  <c r="AF63" i="46"/>
  <c r="AF63" i="44"/>
  <c r="AN63" i="46"/>
  <c r="AN63" i="44"/>
  <c r="BD63" i="46"/>
  <c r="BD63" i="44"/>
  <c r="Q64" i="46"/>
  <c r="Q64" i="44"/>
  <c r="AG64" i="46"/>
  <c r="AG64" i="44"/>
  <c r="AO64" i="46"/>
  <c r="AO64" i="44"/>
  <c r="AW64" i="46"/>
  <c r="AW64" i="44"/>
  <c r="K65" i="46"/>
  <c r="K65" i="44"/>
  <c r="AI65" i="46"/>
  <c r="AI65" i="44"/>
  <c r="AQ65" i="46"/>
  <c r="AQ65" i="44"/>
  <c r="AY65" i="46"/>
  <c r="AY65" i="44"/>
  <c r="BG65" i="46"/>
  <c r="BG65" i="44"/>
  <c r="BK66" i="46"/>
  <c r="BK66" i="44"/>
  <c r="S69" i="46"/>
  <c r="S69" i="44"/>
  <c r="AI69" i="46"/>
  <c r="AI69" i="44"/>
  <c r="AQ69" i="46"/>
  <c r="AQ69" i="44"/>
  <c r="BG69" i="46"/>
  <c r="BG69" i="44"/>
  <c r="BO69" i="46"/>
  <c r="BO69" i="44"/>
  <c r="G70" i="46"/>
  <c r="G70" i="44"/>
  <c r="O70" i="46"/>
  <c r="O70" i="44"/>
  <c r="W70" i="46"/>
  <c r="W70" i="44"/>
  <c r="BC70" i="46"/>
  <c r="BC70" i="44"/>
  <c r="K71" i="46"/>
  <c r="K71" i="44"/>
  <c r="AI71" i="46"/>
  <c r="AI71" i="44"/>
  <c r="BG71" i="46"/>
  <c r="BG71" i="44"/>
  <c r="BO71" i="46"/>
  <c r="BO71" i="44"/>
  <c r="O72" i="46"/>
  <c r="O72" i="44"/>
  <c r="W72" i="46"/>
  <c r="W72" i="44"/>
  <c r="AM72" i="46"/>
  <c r="AM72" i="44"/>
  <c r="AU72" i="46"/>
  <c r="AU72" i="44"/>
  <c r="K73" i="46"/>
  <c r="K73" i="44"/>
  <c r="AA73" i="46"/>
  <c r="AA73" i="44"/>
  <c r="AI73" i="46"/>
  <c r="AI73" i="44"/>
  <c r="BG73" i="46"/>
  <c r="BG73" i="44"/>
  <c r="BO73" i="46"/>
  <c r="BO73" i="44"/>
  <c r="O74" i="46"/>
  <c r="O74" i="44"/>
  <c r="AE74" i="46"/>
  <c r="AE74" i="44"/>
  <c r="AU74" i="46"/>
  <c r="AU74" i="44"/>
  <c r="AG75" i="46"/>
  <c r="AG75" i="44"/>
  <c r="AW75" i="46"/>
  <c r="AW75" i="44"/>
  <c r="BE75" i="46"/>
  <c r="BE75" i="44"/>
  <c r="E76" i="46"/>
  <c r="E76" i="44"/>
  <c r="U76" i="46"/>
  <c r="U76" i="44"/>
  <c r="AC76" i="46"/>
  <c r="AC76" i="44"/>
  <c r="AS76" i="46"/>
  <c r="AS76" i="44"/>
  <c r="BI76" i="46"/>
  <c r="BI76" i="44"/>
  <c r="BQ76" i="46"/>
  <c r="BQ76" i="44"/>
  <c r="O77" i="46"/>
  <c r="O77" i="44"/>
  <c r="W77" i="46"/>
  <c r="W77" i="44"/>
  <c r="AE77" i="46"/>
  <c r="AE77" i="44"/>
  <c r="AM77" i="46"/>
  <c r="AM77" i="44"/>
  <c r="BC77" i="46"/>
  <c r="BC77" i="44"/>
  <c r="S78" i="46"/>
  <c r="S78" i="44"/>
  <c r="AA78" i="46"/>
  <c r="AA78" i="44"/>
  <c r="AI78" i="46"/>
  <c r="AI78" i="44"/>
  <c r="AY78" i="46"/>
  <c r="AY78" i="44"/>
  <c r="BG78" i="46"/>
  <c r="BG78" i="44"/>
  <c r="BO78" i="46"/>
  <c r="BO78" i="44"/>
  <c r="F79" i="46"/>
  <c r="F79" i="44"/>
  <c r="N79" i="46"/>
  <c r="N79" i="44"/>
  <c r="V79" i="46"/>
  <c r="V79" i="44"/>
  <c r="AT79" i="46"/>
  <c r="AT79" i="44"/>
  <c r="BJ79" i="46"/>
  <c r="BJ79" i="44"/>
  <c r="R80" i="46"/>
  <c r="R80" i="44"/>
  <c r="AH80" i="46"/>
  <c r="AH80" i="44"/>
  <c r="BF80" i="46"/>
  <c r="BF80" i="44"/>
  <c r="BN80" i="46"/>
  <c r="BN80" i="44"/>
  <c r="E81" i="46"/>
  <c r="E81" i="44"/>
  <c r="BN26" i="46"/>
  <c r="BN26" i="44"/>
  <c r="BJ27" i="46"/>
  <c r="BJ27" i="44"/>
  <c r="BJ32" i="46"/>
  <c r="BJ32" i="44"/>
  <c r="AN33" i="46"/>
  <c r="AN33" i="44"/>
  <c r="AR34" i="46"/>
  <c r="AR34" i="44"/>
  <c r="BP34" i="46"/>
  <c r="BP34" i="44"/>
  <c r="G35" i="46"/>
  <c r="G35" i="44"/>
  <c r="AT37" i="46"/>
  <c r="AT37" i="44"/>
  <c r="BA39" i="46"/>
  <c r="BA39" i="44"/>
  <c r="AW40" i="46"/>
  <c r="AW40" i="44"/>
  <c r="AB41" i="46"/>
  <c r="AB41" i="44"/>
  <c r="BP41" i="46"/>
  <c r="BP41" i="44"/>
  <c r="AQ43" i="46"/>
  <c r="AQ43" i="44"/>
  <c r="N44" i="46"/>
  <c r="N44" i="44"/>
  <c r="E46" i="46"/>
  <c r="E46" i="44"/>
  <c r="P47" i="46"/>
  <c r="P47" i="44"/>
  <c r="AX48" i="46"/>
  <c r="AX48" i="44"/>
  <c r="R50" i="46"/>
  <c r="R50" i="44"/>
  <c r="AA51" i="46"/>
  <c r="AA51" i="44"/>
  <c r="AN53" i="46"/>
  <c r="AN53" i="44"/>
  <c r="BD53" i="46"/>
  <c r="BD53" i="44"/>
  <c r="BH54" i="46"/>
  <c r="BH54" i="44"/>
  <c r="AP55" i="46"/>
  <c r="AP55" i="44"/>
  <c r="AX55" i="46"/>
  <c r="AX55" i="44"/>
  <c r="AC56" i="46"/>
  <c r="AC56" i="44"/>
  <c r="BI56" i="46"/>
  <c r="BI56" i="44"/>
  <c r="Y57" i="46"/>
  <c r="Y57" i="44"/>
  <c r="AG57" i="46"/>
  <c r="AG57" i="44"/>
  <c r="BM57" i="46"/>
  <c r="BM57" i="44"/>
  <c r="A32" i="44"/>
  <c r="A38" i="44"/>
  <c r="C28" i="46"/>
  <c r="C28" i="44" s="1"/>
  <c r="Z7" i="44"/>
  <c r="AM8" i="44"/>
  <c r="L9" i="44"/>
  <c r="P11" i="44"/>
  <c r="K18" i="44"/>
  <c r="J19" i="44"/>
  <c r="AH19" i="44"/>
  <c r="BO20" i="44"/>
  <c r="V21" i="44"/>
  <c r="J22" i="44"/>
  <c r="BQ22" i="44"/>
  <c r="BE23" i="44"/>
  <c r="J24" i="44"/>
  <c r="AC24" i="44"/>
  <c r="W26" i="44"/>
  <c r="BF26" i="44"/>
  <c r="BN28" i="44"/>
  <c r="T29" i="44"/>
  <c r="AD32" i="44"/>
  <c r="U33" i="44"/>
  <c r="BP35" i="44"/>
  <c r="AS39" i="44"/>
  <c r="AO40" i="44"/>
  <c r="D41" i="44"/>
  <c r="H42" i="44"/>
  <c r="S43" i="44"/>
  <c r="AY43" i="44"/>
  <c r="BI45" i="44"/>
  <c r="BI46" i="44"/>
  <c r="AB47" i="44"/>
  <c r="AN47" i="44"/>
  <c r="BJ48" i="44"/>
  <c r="Z49" i="44"/>
  <c r="Z50" i="44"/>
  <c r="AX50" i="44"/>
  <c r="K51" i="44"/>
  <c r="W51" i="44"/>
  <c r="AM51" i="44"/>
  <c r="AY51" i="44"/>
  <c r="BK51" i="44"/>
  <c r="AR54" i="44"/>
  <c r="AC58" i="44"/>
  <c r="AH60" i="44"/>
  <c r="G66" i="44"/>
  <c r="AU66" i="44"/>
  <c r="AY69" i="44"/>
  <c r="AK24" i="46"/>
  <c r="AK24" i="44"/>
  <c r="Q25" i="46"/>
  <c r="Q25" i="44"/>
  <c r="X33" i="46"/>
  <c r="X33" i="44"/>
  <c r="AU35" i="46"/>
  <c r="AU35" i="44"/>
  <c r="AI36" i="46"/>
  <c r="AI36" i="44"/>
  <c r="R38" i="46"/>
  <c r="R38" i="44"/>
  <c r="Z38" i="46"/>
  <c r="Z38" i="44"/>
  <c r="AH38" i="46"/>
  <c r="AH38" i="44"/>
  <c r="L41" i="46"/>
  <c r="L41" i="44"/>
  <c r="AD44" i="46"/>
  <c r="AD44" i="44"/>
  <c r="AL44" i="46"/>
  <c r="AL44" i="44"/>
  <c r="Y45" i="46"/>
  <c r="Y45" i="44"/>
  <c r="AC46" i="46"/>
  <c r="AC46" i="44"/>
  <c r="AT49" i="46"/>
  <c r="AT49" i="44"/>
  <c r="C38" i="46"/>
  <c r="C38" i="44" s="1"/>
  <c r="C49" i="46"/>
  <c r="C49" i="44" s="1"/>
  <c r="C60" i="46"/>
  <c r="C60" i="44" s="1"/>
  <c r="BF7" i="44"/>
  <c r="O8" i="44"/>
  <c r="I10" i="44"/>
  <c r="AC12" i="44"/>
  <c r="BA12" i="44"/>
  <c r="AK13" i="44"/>
  <c r="BE14" i="44"/>
  <c r="L16" i="44"/>
  <c r="BD16" i="44"/>
  <c r="AI18" i="44"/>
  <c r="K20" i="44"/>
  <c r="AQ20" i="44"/>
  <c r="D23" i="44"/>
  <c r="AO23" i="44"/>
  <c r="BB25" i="44"/>
  <c r="O28" i="44"/>
  <c r="BC28" i="44"/>
  <c r="BH29" i="44"/>
  <c r="R31" i="44"/>
  <c r="S32" i="44"/>
  <c r="H33" i="44"/>
  <c r="L34" i="44"/>
  <c r="BM34" i="44"/>
  <c r="T35" i="44"/>
  <c r="AZ35" i="44"/>
  <c r="S37" i="44"/>
  <c r="BB37" i="44"/>
  <c r="AP38" i="44"/>
  <c r="Y39" i="44"/>
  <c r="Y40" i="44"/>
  <c r="BE40" i="44"/>
  <c r="AN41" i="44"/>
  <c r="AN42" i="44"/>
  <c r="BD42" i="44"/>
  <c r="AI43" i="44"/>
  <c r="I45" i="44"/>
  <c r="AK46" i="44"/>
  <c r="F48" i="44"/>
  <c r="BB49" i="44"/>
  <c r="N50" i="44"/>
  <c r="L54" i="44"/>
  <c r="AH55" i="44"/>
  <c r="AS56" i="44"/>
  <c r="V59" i="44"/>
  <c r="BB59" i="44"/>
  <c r="Y64" i="44"/>
  <c r="AL60" i="46"/>
  <c r="AL60" i="44"/>
  <c r="BB60" i="46"/>
  <c r="BB60" i="44"/>
  <c r="BJ60" i="46"/>
  <c r="BJ60" i="44"/>
  <c r="AP61" i="46"/>
  <c r="AP61" i="44"/>
  <c r="BF61" i="46"/>
  <c r="BF61" i="44"/>
  <c r="BN61" i="46"/>
  <c r="BN61" i="44"/>
  <c r="AR63" i="46"/>
  <c r="AR63" i="44"/>
  <c r="AZ63" i="46"/>
  <c r="AZ63" i="44"/>
  <c r="U64" i="46"/>
  <c r="U64" i="44"/>
  <c r="K66" i="46"/>
  <c r="K66" i="44"/>
  <c r="AI66" i="46"/>
  <c r="AI66" i="44"/>
  <c r="AQ66" i="46"/>
  <c r="AQ66" i="44"/>
  <c r="BG66" i="46"/>
  <c r="BG66" i="44"/>
  <c r="BO66" i="46"/>
  <c r="BO66" i="44"/>
  <c r="AM67" i="46"/>
  <c r="AM67" i="44"/>
  <c r="AY68" i="46"/>
  <c r="AY68" i="44"/>
  <c r="BG68" i="46"/>
  <c r="BG68" i="44"/>
  <c r="O69" i="46"/>
  <c r="O69" i="44"/>
  <c r="BK69" i="46"/>
  <c r="BK69" i="44"/>
  <c r="S70" i="46"/>
  <c r="S70" i="44"/>
  <c r="AI70" i="46"/>
  <c r="AI70" i="44"/>
  <c r="W71" i="46"/>
  <c r="W71" i="44"/>
  <c r="BC71" i="46"/>
  <c r="BC71" i="44"/>
  <c r="AA72" i="46"/>
  <c r="AA72" i="44"/>
  <c r="AI72" i="46"/>
  <c r="AI72" i="44"/>
  <c r="AU73" i="46"/>
  <c r="AU73" i="44"/>
  <c r="BK73" i="46"/>
  <c r="BK73" i="44"/>
  <c r="K74" i="46"/>
  <c r="K74" i="44"/>
  <c r="S74" i="46"/>
  <c r="S74" i="44"/>
  <c r="BG74" i="46"/>
  <c r="BG74" i="44"/>
  <c r="M75" i="46"/>
  <c r="M75" i="44"/>
  <c r="AK75" i="46"/>
  <c r="AK75" i="44"/>
  <c r="AS75" i="46"/>
  <c r="AS75" i="44"/>
  <c r="I76" i="46"/>
  <c r="I76" i="44"/>
  <c r="AX59" i="44"/>
  <c r="AB63" i="44"/>
  <c r="BA81" i="44"/>
  <c r="AK83" i="44"/>
  <c r="AG84" i="44"/>
  <c r="AS85" i="44"/>
  <c r="U87" i="44"/>
  <c r="BI87" i="44"/>
  <c r="Y88" i="44"/>
  <c r="E89" i="44"/>
  <c r="BM90" i="44"/>
  <c r="AV92" i="44"/>
  <c r="AK81" i="46"/>
  <c r="AK81" i="44"/>
  <c r="BI81" i="46"/>
  <c r="BI81" i="44"/>
  <c r="Q82" i="46"/>
  <c r="Q82" i="44"/>
  <c r="AG82" i="46"/>
  <c r="AG82" i="44"/>
  <c r="BM82" i="46"/>
  <c r="BM82" i="44"/>
  <c r="E83" i="46"/>
  <c r="E83" i="44"/>
  <c r="BI83" i="46"/>
  <c r="BI83" i="44"/>
  <c r="BQ83" i="46"/>
  <c r="BQ83" i="44"/>
  <c r="I84" i="46"/>
  <c r="I84" i="44"/>
  <c r="Y84" i="46"/>
  <c r="Y84" i="44"/>
  <c r="AW84" i="46"/>
  <c r="AW84" i="44"/>
  <c r="BE84" i="46"/>
  <c r="BE84" i="44"/>
  <c r="E85" i="46"/>
  <c r="E85" i="44"/>
  <c r="AK85" i="46"/>
  <c r="AK85" i="44"/>
  <c r="BA85" i="46"/>
  <c r="BA85" i="44"/>
  <c r="I86" i="46"/>
  <c r="I86" i="44"/>
  <c r="Q86" i="46"/>
  <c r="Q86" i="44"/>
  <c r="Y86" i="46"/>
  <c r="Y86" i="44"/>
  <c r="BE86" i="46"/>
  <c r="BE86" i="44"/>
  <c r="E87" i="46"/>
  <c r="E87" i="44"/>
  <c r="AK87" i="46"/>
  <c r="AK87" i="44"/>
  <c r="BA87" i="46"/>
  <c r="BA87" i="44"/>
  <c r="BQ87" i="46"/>
  <c r="BQ87" i="44"/>
  <c r="AW88" i="46"/>
  <c r="AW88" i="44"/>
  <c r="AC89" i="46"/>
  <c r="AC89" i="44"/>
  <c r="AK89" i="46"/>
  <c r="AK89" i="44"/>
  <c r="AS89" i="46"/>
  <c r="AS89" i="44"/>
  <c r="Q90" i="46"/>
  <c r="Q90" i="44"/>
  <c r="BE90" i="46"/>
  <c r="BE90" i="44"/>
  <c r="AJ91" i="46"/>
  <c r="AJ91" i="44"/>
  <c r="BH91" i="46"/>
  <c r="BH91" i="44"/>
  <c r="H92" i="46"/>
  <c r="H92" i="44"/>
  <c r="AF92" i="46"/>
  <c r="AF92" i="44"/>
  <c r="AN92" i="46"/>
  <c r="AN92" i="44"/>
  <c r="BL92" i="46"/>
  <c r="BL92" i="44"/>
  <c r="AB93" i="46"/>
  <c r="AB93" i="44"/>
  <c r="AR93" i="46"/>
  <c r="AR93" i="44"/>
  <c r="AZ93" i="46"/>
  <c r="AZ93" i="44"/>
  <c r="BH93" i="46"/>
  <c r="BH93" i="44"/>
  <c r="AN94" i="46"/>
  <c r="AN94" i="44"/>
  <c r="K95" i="46"/>
  <c r="K95" i="44"/>
  <c r="S95" i="46"/>
  <c r="S95" i="44"/>
  <c r="AQ95" i="46"/>
  <c r="AQ95" i="44"/>
  <c r="W96" i="46"/>
  <c r="W96" i="44"/>
  <c r="BC96" i="46"/>
  <c r="BC96" i="44"/>
  <c r="Q97" i="46"/>
  <c r="Q97" i="44"/>
  <c r="AG97" i="46"/>
  <c r="AG97" i="44"/>
  <c r="E98" i="46"/>
  <c r="E98" i="44"/>
  <c r="M98" i="46"/>
  <c r="M98" i="44"/>
  <c r="BA98" i="46"/>
  <c r="BA98" i="44"/>
  <c r="AH59" i="44"/>
  <c r="F60" i="44"/>
  <c r="AD60" i="44"/>
  <c r="AH61" i="44"/>
  <c r="BH63" i="44"/>
  <c r="AW82" i="44"/>
  <c r="M83" i="44"/>
  <c r="AC85" i="44"/>
  <c r="AG86" i="44"/>
  <c r="AS87" i="44"/>
  <c r="I88" i="44"/>
  <c r="BE88" i="44"/>
  <c r="AW90" i="44"/>
  <c r="T91" i="44"/>
  <c r="BP91" i="44"/>
  <c r="D93" i="44"/>
  <c r="K77" i="46"/>
  <c r="K77" i="44"/>
  <c r="BG77" i="46"/>
  <c r="BG77" i="44"/>
  <c r="AE78" i="46"/>
  <c r="AE78" i="44"/>
  <c r="I81" i="46"/>
  <c r="I81" i="44"/>
  <c r="BA82" i="46"/>
  <c r="BA82" i="44"/>
  <c r="AO83" i="46"/>
  <c r="AO83" i="44"/>
  <c r="U84" i="46"/>
  <c r="U84" i="44"/>
  <c r="I85" i="46"/>
  <c r="I85" i="44"/>
  <c r="AO76" i="44"/>
  <c r="AI77" i="44"/>
  <c r="AU78" i="44"/>
  <c r="AC100" i="44"/>
  <c r="BE101" i="44"/>
  <c r="AK102" i="44"/>
  <c r="BD103" i="44"/>
  <c r="G105" i="44"/>
  <c r="BK105" i="44"/>
  <c r="BQ98" i="46"/>
  <c r="BQ98" i="44"/>
  <c r="AW99" i="46"/>
  <c r="AW99" i="44"/>
  <c r="AK100" i="46"/>
  <c r="AK100" i="44"/>
  <c r="Q101" i="46"/>
  <c r="Q101" i="44"/>
  <c r="E102" i="46"/>
  <c r="E102" i="44"/>
  <c r="BQ102" i="46"/>
  <c r="BQ102" i="44"/>
  <c r="AN103" i="46"/>
  <c r="AN103" i="44"/>
  <c r="BC105" i="46"/>
  <c r="BC105" i="44"/>
  <c r="AI106" i="46"/>
  <c r="AI106" i="44"/>
  <c r="BI109" i="46"/>
  <c r="BI109" i="44"/>
  <c r="K111" i="46"/>
  <c r="K111" i="44"/>
  <c r="BK112" i="46"/>
  <c r="BK112" i="44"/>
  <c r="AH113" i="46"/>
  <c r="AH113" i="44"/>
  <c r="N114" i="46"/>
  <c r="N114" i="44"/>
  <c r="AW115" i="46"/>
  <c r="AW115" i="44"/>
  <c r="S77" i="44"/>
  <c r="R79" i="44"/>
  <c r="Y99" i="44"/>
  <c r="E100" i="44"/>
  <c r="BI100" i="44"/>
  <c r="AG101" i="44"/>
  <c r="M102" i="44"/>
  <c r="K104" i="44"/>
  <c r="S104" i="44"/>
  <c r="AA104" i="44"/>
  <c r="AI104" i="44"/>
  <c r="AQ104" i="44"/>
  <c r="AY104" i="44"/>
  <c r="BG104" i="44"/>
  <c r="AU105" i="44"/>
  <c r="S106" i="44"/>
  <c r="Z108" i="44"/>
  <c r="BN108" i="44"/>
  <c r="AK109" i="44"/>
  <c r="BA86" i="44"/>
  <c r="AO87" i="44"/>
  <c r="U88" i="44"/>
  <c r="I89" i="44"/>
  <c r="I117" i="44"/>
  <c r="AW117" i="44"/>
  <c r="M118" i="44"/>
  <c r="BA118" i="44"/>
  <c r="G119" i="44"/>
  <c r="AM119" i="44"/>
  <c r="AY120" i="44"/>
  <c r="AE121" i="44"/>
  <c r="K122" i="44"/>
  <c r="AQ122" i="44"/>
  <c r="AM123" i="44"/>
  <c r="AI124" i="44"/>
  <c r="AL125" i="44"/>
  <c r="X126" i="44"/>
  <c r="BL126" i="44"/>
  <c r="AC20" i="44"/>
  <c r="K17" i="44"/>
  <c r="BL21" i="44"/>
  <c r="AR22" i="44"/>
  <c r="BP24" i="44"/>
  <c r="AO28" i="44"/>
  <c r="BM28" i="44"/>
  <c r="C9" i="46"/>
  <c r="C9" i="44" s="1"/>
  <c r="C36" i="46"/>
  <c r="C36" i="44" s="1"/>
  <c r="BB8" i="44"/>
  <c r="Z18" i="44"/>
  <c r="AO19" i="44"/>
  <c r="AA23" i="44"/>
  <c r="AQ23" i="44"/>
  <c r="I26" i="44"/>
  <c r="BE26" i="44"/>
  <c r="E27" i="44"/>
  <c r="AE30" i="44"/>
  <c r="BC30" i="44"/>
  <c r="F31" i="44"/>
  <c r="AO31" i="44"/>
  <c r="BM31" i="44"/>
  <c r="AS32" i="44"/>
  <c r="BI32" i="44"/>
  <c r="G33" i="44"/>
  <c r="AQ34" i="44"/>
  <c r="BI37" i="44"/>
  <c r="I38" i="44"/>
  <c r="Y38" i="44"/>
  <c r="BB38" i="44"/>
  <c r="D39" i="44"/>
  <c r="BH39" i="44"/>
  <c r="X40" i="44"/>
  <c r="K41" i="44"/>
  <c r="AI41" i="44"/>
  <c r="BG41" i="44"/>
  <c r="J43" i="44"/>
  <c r="AH11" i="44"/>
  <c r="BD14" i="44"/>
  <c r="S16" i="44"/>
  <c r="AS20" i="44"/>
  <c r="T22" i="44"/>
  <c r="L24" i="44"/>
  <c r="X25" i="44"/>
  <c r="AV25" i="44"/>
  <c r="AC27" i="44"/>
  <c r="Q28" i="44"/>
  <c r="AG28" i="44"/>
  <c r="AI29" i="44"/>
  <c r="W12" i="44"/>
  <c r="P14" i="44"/>
  <c r="W15" i="44"/>
  <c r="AQ16" i="44"/>
  <c r="BJ17" i="44"/>
  <c r="X21" i="44"/>
  <c r="AZ22" i="44"/>
  <c r="BF18" i="44"/>
  <c r="E20" i="44"/>
  <c r="D24" i="44"/>
  <c r="V9" i="44"/>
  <c r="X14" i="44"/>
  <c r="AV14" i="44"/>
  <c r="AE15" i="44"/>
  <c r="BC15" i="44"/>
  <c r="K16" i="44"/>
  <c r="AF21" i="44"/>
  <c r="L22" i="44"/>
  <c r="K23" i="44"/>
  <c r="AJ24" i="44"/>
  <c r="AZ24" i="44"/>
  <c r="BD25" i="44"/>
  <c r="U27" i="44"/>
  <c r="BI27" i="44"/>
  <c r="I28" i="44"/>
  <c r="AA29" i="44"/>
  <c r="G30" i="44"/>
  <c r="AU30" i="44"/>
  <c r="BE31" i="44"/>
  <c r="M32" i="44"/>
  <c r="AE33" i="44"/>
  <c r="BH33" i="44"/>
  <c r="S34" i="44"/>
  <c r="BO34" i="44"/>
  <c r="AD35" i="44"/>
  <c r="Z36" i="44"/>
  <c r="M37" i="44"/>
  <c r="AC37" i="44"/>
  <c r="AG38" i="44"/>
  <c r="AW38" i="44"/>
  <c r="BM38" i="44"/>
  <c r="T39" i="44"/>
  <c r="AJ39" i="44"/>
  <c r="H40" i="44"/>
  <c r="AQ41" i="44"/>
  <c r="AE42" i="44"/>
  <c r="AU42" i="44"/>
  <c r="AX43" i="44"/>
  <c r="BA20" i="44"/>
  <c r="BM13" i="44"/>
  <c r="BH22" i="44"/>
  <c r="BK14" i="44"/>
  <c r="AD30" i="44"/>
  <c r="Q43" i="44"/>
  <c r="AO43" i="44"/>
  <c r="AC48" i="44"/>
  <c r="AT12" i="44"/>
  <c r="I18" i="44"/>
  <c r="K24" i="44"/>
  <c r="BH27" i="44"/>
  <c r="AP29" i="44"/>
  <c r="V33" i="44"/>
  <c r="Y36" i="44"/>
  <c r="BL38" i="44"/>
  <c r="BG39" i="44"/>
  <c r="K46" i="44"/>
  <c r="Q49" i="44"/>
  <c r="AT51" i="44"/>
  <c r="AW52" i="44"/>
  <c r="R10" i="44"/>
  <c r="AS17" i="44"/>
  <c r="AF19" i="44"/>
  <c r="BP20" i="44"/>
  <c r="BK21" i="44"/>
  <c r="K22" i="44"/>
  <c r="AI22" i="44"/>
  <c r="AA24" i="44"/>
  <c r="H28" i="44"/>
  <c r="X28" i="44"/>
  <c r="AF31" i="44"/>
  <c r="AV31" i="44"/>
  <c r="AB32" i="44"/>
  <c r="AT33" i="44"/>
  <c r="BF34" i="44"/>
  <c r="BA35" i="44"/>
  <c r="AW36" i="44"/>
  <c r="T37" i="44"/>
  <c r="P38" i="44"/>
  <c r="AN38" i="44"/>
  <c r="S39" i="44"/>
  <c r="AP41" i="44"/>
  <c r="L44" i="44"/>
  <c r="AR44" i="44"/>
  <c r="BP44" i="44"/>
  <c r="AQ46" i="44"/>
  <c r="BI48" i="44"/>
  <c r="AO49" i="44"/>
  <c r="AC50" i="44"/>
  <c r="BI50" i="44"/>
  <c r="F51" i="44"/>
  <c r="Y52" i="44"/>
  <c r="S53" i="44"/>
  <c r="AY53" i="44"/>
  <c r="G54" i="44"/>
  <c r="BQ55" i="44"/>
  <c r="P56" i="44"/>
  <c r="AN56" i="44"/>
  <c r="BL56" i="44"/>
  <c r="P58" i="44"/>
  <c r="I59" i="44"/>
  <c r="Q59" i="44"/>
  <c r="Y59" i="44"/>
  <c r="AG59" i="44"/>
  <c r="AO59" i="44"/>
  <c r="AW59" i="44"/>
  <c r="BE59" i="44"/>
  <c r="AC60" i="44"/>
  <c r="BQ60" i="44"/>
  <c r="Q61" i="44"/>
  <c r="AO61" i="44"/>
  <c r="BF10" i="44"/>
  <c r="AX23" i="44"/>
  <c r="AZ32" i="44"/>
  <c r="AK35" i="44"/>
  <c r="G40" i="44"/>
  <c r="AE40" i="44"/>
  <c r="J41" i="44"/>
  <c r="V42" i="44"/>
  <c r="BC45" i="44"/>
  <c r="C34" i="46"/>
  <c r="C34" i="44" s="1"/>
  <c r="C43" i="46"/>
  <c r="C43" i="44" s="1"/>
  <c r="C52" i="46"/>
  <c r="C52" i="44" s="1"/>
  <c r="AE14" i="44"/>
  <c r="A7" i="44"/>
  <c r="C13" i="46"/>
  <c r="C13" i="44" s="1"/>
  <c r="AK9" i="44"/>
  <c r="AP10" i="44"/>
  <c r="AO11" i="44"/>
  <c r="BE11" i="44"/>
  <c r="N12" i="44"/>
  <c r="O14" i="44"/>
  <c r="F15" i="44"/>
  <c r="AT15" i="44"/>
  <c r="BJ15" i="44"/>
  <c r="AV19" i="44"/>
  <c r="L20" i="44"/>
  <c r="AZ20" i="44"/>
  <c r="AY22" i="44"/>
  <c r="AF26" i="44"/>
  <c r="AB27" i="44"/>
  <c r="AH29" i="44"/>
  <c r="BF29" i="44"/>
  <c r="BB30" i="44"/>
  <c r="BP32" i="44"/>
  <c r="R34" i="44"/>
  <c r="AC35" i="44"/>
  <c r="BQ35" i="44"/>
  <c r="Q36" i="44"/>
  <c r="BC40" i="44"/>
  <c r="AH41" i="44"/>
  <c r="N42" i="44"/>
  <c r="AL42" i="44"/>
  <c r="BM43" i="44"/>
  <c r="W45" i="44"/>
  <c r="S47" i="44"/>
  <c r="AQ47" i="44"/>
  <c r="U48" i="44"/>
  <c r="I49" i="44"/>
  <c r="BM49" i="44"/>
  <c r="AL51" i="44"/>
  <c r="BM52" i="44"/>
  <c r="AU54" i="44"/>
  <c r="U55" i="44"/>
  <c r="AS55" i="44"/>
  <c r="L57" i="44"/>
  <c r="AJ57" i="44"/>
  <c r="BH57" i="44"/>
  <c r="BD58" i="44"/>
  <c r="BI60" i="44"/>
  <c r="S63" i="44"/>
  <c r="AY63" i="44"/>
  <c r="BP64" i="44"/>
  <c r="N65" i="44"/>
  <c r="Q11" i="44"/>
  <c r="BJ12" i="44"/>
  <c r="AU21" i="44"/>
  <c r="R29" i="44"/>
  <c r="P31" i="44"/>
  <c r="M35" i="44"/>
  <c r="BP37" i="44"/>
  <c r="BK40" i="44"/>
  <c r="BN41" i="44"/>
  <c r="A31" i="44"/>
  <c r="A43" i="44"/>
  <c r="BC14" i="44"/>
  <c r="AD15" i="44"/>
  <c r="BA17" i="44"/>
  <c r="AW18" i="44"/>
  <c r="BM18" i="44"/>
  <c r="AJ20" i="44"/>
  <c r="G21" i="44"/>
  <c r="W21" i="44"/>
  <c r="AA22" i="44"/>
  <c r="AP23" i="44"/>
  <c r="H26" i="44"/>
  <c r="BL26" i="44"/>
  <c r="L27" i="44"/>
  <c r="AV28" i="44"/>
  <c r="F30" i="44"/>
  <c r="V30" i="44"/>
  <c r="T32" i="44"/>
  <c r="AR32" i="44"/>
  <c r="N33" i="44"/>
  <c r="AL33" i="44"/>
  <c r="AH34" i="44"/>
  <c r="E35" i="44"/>
  <c r="AJ37" i="44"/>
  <c r="BH37" i="44"/>
  <c r="BD38" i="44"/>
  <c r="AI39" i="44"/>
  <c r="AY39" i="44"/>
  <c r="W40" i="44"/>
  <c r="BJ42" i="44"/>
  <c r="I43" i="44"/>
  <c r="AG43" i="44"/>
  <c r="AJ44" i="44"/>
  <c r="AU45" i="44"/>
  <c r="AI46" i="44"/>
  <c r="BO46" i="44"/>
  <c r="K47" i="44"/>
  <c r="BO47" i="44"/>
  <c r="BA48" i="44"/>
  <c r="U50" i="44"/>
  <c r="BA50" i="44"/>
  <c r="AO52" i="44"/>
  <c r="W54" i="44"/>
  <c r="BK54" i="44"/>
  <c r="AF56" i="44"/>
  <c r="H58" i="44"/>
  <c r="AV58" i="44"/>
  <c r="U60" i="44"/>
  <c r="BE61" i="44"/>
  <c r="T64" i="44"/>
  <c r="BB65" i="44"/>
  <c r="F67" i="44"/>
  <c r="AW11" i="44"/>
  <c r="V12" i="44"/>
  <c r="AL12" i="44"/>
  <c r="BB15" i="44"/>
  <c r="Y18" i="44"/>
  <c r="BE18" i="44"/>
  <c r="AN19" i="44"/>
  <c r="AR20" i="44"/>
  <c r="S22" i="44"/>
  <c r="AH23" i="44"/>
  <c r="AI24" i="44"/>
  <c r="AJ27" i="44"/>
  <c r="AX29" i="44"/>
  <c r="BJ30" i="44"/>
  <c r="L32" i="44"/>
  <c r="AD33" i="44"/>
  <c r="BB33" i="44"/>
  <c r="BI35" i="44"/>
  <c r="AG36" i="44"/>
  <c r="BE36" i="44"/>
  <c r="AB37" i="44"/>
  <c r="X38" i="44"/>
  <c r="AV38" i="44"/>
  <c r="AM40" i="44"/>
  <c r="R41" i="44"/>
  <c r="Y43" i="44"/>
  <c r="AW43" i="44"/>
  <c r="AZ44" i="44"/>
  <c r="S46" i="44"/>
  <c r="AA47" i="44"/>
  <c r="BQ48" i="44"/>
  <c r="V51" i="44"/>
  <c r="BB51" i="44"/>
  <c r="AG52" i="44"/>
  <c r="BC54" i="44"/>
  <c r="X56" i="44"/>
  <c r="AF58" i="44"/>
  <c r="AS60" i="44"/>
  <c r="AW61" i="44"/>
  <c r="A34" i="44"/>
  <c r="AI7" i="44"/>
  <c r="AC9" i="44"/>
  <c r="AH10" i="44"/>
  <c r="AG11" i="44"/>
  <c r="F12" i="44"/>
  <c r="V15" i="44"/>
  <c r="AL15" i="44"/>
  <c r="BI17" i="44"/>
  <c r="AO18" i="44"/>
  <c r="H19" i="44"/>
  <c r="X19" i="44"/>
  <c r="AB20" i="44"/>
  <c r="BG22" i="44"/>
  <c r="J23" i="44"/>
  <c r="AY24" i="44"/>
  <c r="P26" i="44"/>
  <c r="AF28" i="44"/>
  <c r="N30" i="44"/>
  <c r="AT30" i="44"/>
  <c r="BL31" i="44"/>
  <c r="Z34" i="44"/>
  <c r="AP34" i="44"/>
  <c r="BN34" i="44"/>
  <c r="D37" i="44"/>
  <c r="AR37" i="44"/>
  <c r="AA39" i="44"/>
  <c r="AQ39" i="44"/>
  <c r="AX41" i="44"/>
  <c r="AT42" i="44"/>
  <c r="T44" i="44"/>
  <c r="AE45" i="44"/>
  <c r="BK45" i="44"/>
  <c r="AY46" i="44"/>
  <c r="AY47" i="44"/>
  <c r="E48" i="44"/>
  <c r="AK48" i="44"/>
  <c r="AW49" i="44"/>
  <c r="E50" i="44"/>
  <c r="AK50" i="44"/>
  <c r="BQ50" i="44"/>
  <c r="N51" i="44"/>
  <c r="I52" i="44"/>
  <c r="AA53" i="44"/>
  <c r="BG53" i="44"/>
  <c r="O54" i="44"/>
  <c r="E55" i="44"/>
  <c r="AC55" i="44"/>
  <c r="BA55" i="44"/>
  <c r="AV56" i="44"/>
  <c r="AR57" i="44"/>
  <c r="E60" i="44"/>
  <c r="Y61" i="44"/>
  <c r="AD12" i="44"/>
  <c r="U13" i="44"/>
  <c r="G14" i="44"/>
  <c r="AU14" i="44"/>
  <c r="P15" i="44"/>
  <c r="AJ16" i="44"/>
  <c r="G17" i="44"/>
  <c r="BF19" i="44"/>
  <c r="BM21" i="44"/>
  <c r="BA24" i="44"/>
  <c r="BA25" i="44"/>
  <c r="Z26" i="44"/>
  <c r="AH27" i="44"/>
  <c r="H30" i="44"/>
  <c r="BD30" i="44"/>
  <c r="F32" i="44"/>
  <c r="BB32" i="44"/>
  <c r="D34" i="44"/>
  <c r="BK35" i="44"/>
  <c r="K36" i="44"/>
  <c r="AQ36" i="44"/>
  <c r="AL37" i="44"/>
  <c r="E39" i="44"/>
  <c r="U39" i="44"/>
  <c r="I40" i="44"/>
  <c r="AZ41" i="44"/>
  <c r="AA43" i="44"/>
  <c r="F44" i="44"/>
  <c r="BJ44" i="44"/>
  <c r="AW45" i="44"/>
  <c r="U47" i="44"/>
  <c r="BK48" i="44"/>
  <c r="S49" i="44"/>
  <c r="AY49" i="44"/>
  <c r="BD12" i="44"/>
  <c r="X15" i="44"/>
  <c r="BD15" i="44"/>
  <c r="D16" i="44"/>
  <c r="AN16" i="44"/>
  <c r="BH16" i="44"/>
  <c r="AD20" i="44"/>
  <c r="AT20" i="44"/>
  <c r="U24" i="44"/>
  <c r="AY9" i="44"/>
  <c r="BQ14" i="44"/>
  <c r="AV16" i="44"/>
  <c r="AF29" i="44"/>
  <c r="N38" i="44"/>
  <c r="BA40" i="44"/>
  <c r="BH42" i="44"/>
  <c r="J44" i="44"/>
  <c r="AX44" i="44"/>
  <c r="A9" i="44"/>
  <c r="A29" i="44"/>
  <c r="Q7" i="44"/>
  <c r="AI9" i="44"/>
  <c r="H10" i="44"/>
  <c r="AN10" i="44"/>
  <c r="BP12" i="44"/>
  <c r="D15" i="44"/>
  <c r="T15" i="44"/>
  <c r="BH15" i="44"/>
  <c r="S17" i="44"/>
  <c r="AM18" i="44"/>
  <c r="BC18" i="44"/>
  <c r="N19" i="44"/>
  <c r="AC25" i="44"/>
  <c r="F26" i="44"/>
  <c r="V28" i="44"/>
  <c r="Z32" i="44"/>
  <c r="AX32" i="44"/>
  <c r="D33" i="44"/>
  <c r="AJ33" i="44"/>
  <c r="K35" i="44"/>
  <c r="R37" i="44"/>
  <c r="I39" i="44"/>
  <c r="E40" i="44"/>
  <c r="T42" i="44"/>
  <c r="E45" i="44"/>
  <c r="BA45" i="44"/>
  <c r="BM46" i="44"/>
  <c r="AW47" i="44"/>
  <c r="K48" i="44"/>
  <c r="W49" i="44"/>
  <c r="L51" i="44"/>
  <c r="BH51" i="44"/>
  <c r="BM53" i="44"/>
  <c r="U54" i="44"/>
  <c r="K55" i="44"/>
  <c r="V56" i="44"/>
  <c r="AT58" i="44"/>
  <c r="AA60" i="44"/>
  <c r="G61" i="44"/>
  <c r="BK61" i="44"/>
  <c r="AH64" i="44"/>
  <c r="T65" i="44"/>
  <c r="AZ65" i="44"/>
  <c r="H66" i="44"/>
  <c r="AN66" i="44"/>
  <c r="AB67" i="44"/>
  <c r="BH67" i="44"/>
  <c r="L69" i="44"/>
  <c r="BD70" i="44"/>
  <c r="BH73" i="44"/>
  <c r="AN74" i="44"/>
  <c r="BB76" i="44"/>
  <c r="P77" i="44"/>
  <c r="BH78" i="44"/>
  <c r="AJ12" i="44"/>
  <c r="G18" i="44"/>
  <c r="R20" i="44"/>
  <c r="BI25" i="44"/>
  <c r="F28" i="44"/>
  <c r="H29" i="44"/>
  <c r="AL31" i="44"/>
  <c r="AF34" i="44"/>
  <c r="AQ35" i="44"/>
  <c r="BF37" i="44"/>
  <c r="S9" i="44"/>
  <c r="BG9" i="44"/>
  <c r="Q13" i="44"/>
  <c r="BE13" i="44"/>
  <c r="AC14" i="44"/>
  <c r="H16" i="44"/>
  <c r="AI17" i="44"/>
  <c r="X29" i="44"/>
  <c r="BB31" i="44"/>
  <c r="BK36" i="44"/>
  <c r="AW39" i="44"/>
  <c r="BD41" i="44"/>
  <c r="L42" i="44"/>
  <c r="G43" i="44"/>
  <c r="AP44" i="44"/>
  <c r="O49" i="44"/>
  <c r="BK49" i="44"/>
  <c r="AM52" i="44"/>
  <c r="AS54" i="44"/>
  <c r="BQ54" i="44"/>
  <c r="AJ30" i="44"/>
  <c r="N31" i="44"/>
  <c r="M40" i="44"/>
  <c r="X10" i="44"/>
  <c r="AE11" i="44"/>
  <c r="M14" i="44"/>
  <c r="AT26" i="44"/>
  <c r="R27" i="44"/>
  <c r="BB28" i="44"/>
  <c r="BD29" i="44"/>
  <c r="BJ38" i="44"/>
  <c r="AS45" i="44"/>
  <c r="AY48" i="44"/>
  <c r="D51" i="44"/>
  <c r="Q53" i="44"/>
  <c r="AI55" i="44"/>
  <c r="A59" i="44"/>
  <c r="N8" i="44"/>
  <c r="AL8" i="44"/>
  <c r="BL10" i="44"/>
  <c r="AU11" i="44"/>
  <c r="AB12" i="44"/>
  <c r="AJ15" i="44"/>
  <c r="X16" i="44"/>
  <c r="F19" i="44"/>
  <c r="AT19" i="44"/>
  <c r="BF20" i="44"/>
  <c r="Y24" i="44"/>
  <c r="AW24" i="44"/>
  <c r="AB30" i="44"/>
  <c r="AD31" i="44"/>
  <c r="X34" i="44"/>
  <c r="AV34" i="44"/>
  <c r="AI35" i="44"/>
  <c r="BG35" i="44"/>
  <c r="J37" i="44"/>
  <c r="AP37" i="44"/>
  <c r="BM39" i="44"/>
  <c r="AV41" i="44"/>
  <c r="D42" i="44"/>
  <c r="AR42" i="44"/>
  <c r="AM43" i="44"/>
  <c r="AH44" i="44"/>
  <c r="I46" i="44"/>
  <c r="AO47" i="44"/>
  <c r="AQ48" i="44"/>
  <c r="G49" i="44"/>
  <c r="BC49" i="44"/>
  <c r="N56" i="44"/>
  <c r="AH57" i="44"/>
  <c r="BN57" i="44"/>
  <c r="AD58" i="44"/>
  <c r="BC61" i="44"/>
  <c r="Z64" i="44"/>
  <c r="BF64" i="44"/>
  <c r="L65" i="44"/>
  <c r="AR65" i="44"/>
  <c r="AF66" i="44"/>
  <c r="BL66" i="44"/>
  <c r="T67" i="44"/>
  <c r="AZ67" i="44"/>
  <c r="BH69" i="44"/>
  <c r="AN70" i="44"/>
  <c r="BP71" i="44"/>
  <c r="AR73" i="44"/>
  <c r="X74" i="44"/>
  <c r="AL76" i="44"/>
  <c r="C27" i="46"/>
  <c r="C27" i="44" s="1"/>
  <c r="Y7" i="44"/>
  <c r="AW7" i="44"/>
  <c r="AQ9" i="44"/>
  <c r="AV10" i="44"/>
  <c r="T12" i="44"/>
  <c r="BH12" i="44"/>
  <c r="BI14" i="44"/>
  <c r="L15" i="44"/>
  <c r="AA17" i="44"/>
  <c r="O18" i="44"/>
  <c r="V19" i="44"/>
  <c r="Q24" i="44"/>
  <c r="U25" i="44"/>
  <c r="AK25" i="44"/>
  <c r="AL28" i="44"/>
  <c r="AV29" i="44"/>
  <c r="BH30" i="44"/>
  <c r="AT31" i="44"/>
  <c r="BJ31" i="44"/>
  <c r="J32" i="44"/>
  <c r="T33" i="44"/>
  <c r="P34" i="44"/>
  <c r="AN34" i="44"/>
  <c r="G36" i="44"/>
  <c r="AH37" i="44"/>
  <c r="AO39" i="44"/>
  <c r="AC40" i="44"/>
  <c r="AF41" i="44"/>
  <c r="AJ42" i="44"/>
  <c r="AE43" i="44"/>
  <c r="AC45" i="44"/>
  <c r="BC52" i="44"/>
  <c r="BI54" i="44"/>
  <c r="Z57" i="44"/>
  <c r="BG60" i="44"/>
  <c r="AU61" i="44"/>
  <c r="R64" i="44"/>
  <c r="D65" i="44"/>
  <c r="AJ65" i="44"/>
  <c r="X66" i="44"/>
  <c r="BD66" i="44"/>
  <c r="L67" i="44"/>
  <c r="AR69" i="44"/>
  <c r="X70" i="44"/>
  <c r="D71" i="44"/>
  <c r="BH71" i="44"/>
  <c r="AB73" i="44"/>
  <c r="H74" i="44"/>
  <c r="V76" i="44"/>
  <c r="AV77" i="44"/>
  <c r="AB78" i="44"/>
  <c r="A20" i="44"/>
  <c r="A39" i="44"/>
  <c r="K9" i="44"/>
  <c r="G11" i="44"/>
  <c r="I13" i="44"/>
  <c r="AK14" i="44"/>
  <c r="BG17" i="44"/>
  <c r="AL19" i="44"/>
  <c r="BQ25" i="44"/>
  <c r="AL26" i="44"/>
  <c r="V31" i="44"/>
  <c r="AZ33" i="44"/>
  <c r="H34" i="44"/>
  <c r="AU36" i="44"/>
  <c r="BN37" i="44"/>
  <c r="V38" i="44"/>
  <c r="BQ40" i="44"/>
  <c r="X41" i="44"/>
  <c r="BP42" i="44"/>
  <c r="AO46" i="44"/>
  <c r="Y47" i="44"/>
  <c r="AM49" i="44"/>
  <c r="AJ51" i="44"/>
  <c r="AO53" i="44"/>
  <c r="E54" i="44"/>
  <c r="AY55" i="44"/>
  <c r="F56" i="44"/>
  <c r="AL56" i="44"/>
  <c r="AX57" i="44"/>
  <c r="AY60" i="44"/>
  <c r="O61" i="44"/>
  <c r="BO9" i="44"/>
  <c r="AM11" i="44"/>
  <c r="D12" i="44"/>
  <c r="E14" i="44"/>
  <c r="C29" i="46"/>
  <c r="C29" i="44" s="1"/>
  <c r="AG7" i="44"/>
  <c r="F8" i="44"/>
  <c r="AT8" i="44"/>
  <c r="AW13" i="44"/>
  <c r="BA14" i="44"/>
  <c r="AR15" i="44"/>
  <c r="BP15" i="44"/>
  <c r="P16" i="44"/>
  <c r="AF16" i="44"/>
  <c r="AQ17" i="44"/>
  <c r="I24" i="44"/>
  <c r="BM24" i="44"/>
  <c r="M25" i="44"/>
  <c r="BB26" i="44"/>
  <c r="J27" i="44"/>
  <c r="BF27" i="44"/>
  <c r="AZ30" i="44"/>
  <c r="BF32" i="44"/>
  <c r="BL34" i="44"/>
  <c r="S35" i="44"/>
  <c r="AM36" i="44"/>
  <c r="Z37" i="44"/>
  <c r="AT38" i="44"/>
  <c r="U40" i="44"/>
  <c r="BI40" i="44"/>
  <c r="P41" i="44"/>
  <c r="AB42" i="44"/>
  <c r="BK43" i="44"/>
  <c r="U45" i="44"/>
  <c r="BQ45" i="44"/>
  <c r="AG46" i="44"/>
  <c r="S48" i="44"/>
  <c r="AB51" i="44"/>
  <c r="W52" i="44"/>
  <c r="AG53" i="44"/>
  <c r="AC54" i="44"/>
  <c r="BA54" i="44"/>
  <c r="S55" i="44"/>
  <c r="AD56" i="44"/>
  <c r="BJ56" i="44"/>
  <c r="R57" i="44"/>
  <c r="F58" i="44"/>
  <c r="BJ58" i="44"/>
  <c r="AQ60" i="44"/>
  <c r="AM61" i="44"/>
  <c r="AP64" i="44"/>
  <c r="AB65" i="44"/>
  <c r="AZ12" i="44"/>
  <c r="AG13" i="44"/>
  <c r="AD19" i="44"/>
  <c r="BJ28" i="44"/>
  <c r="AR33" i="44"/>
  <c r="AE36" i="44"/>
  <c r="O43" i="44"/>
  <c r="BC43" i="44"/>
  <c r="AO7" i="44"/>
  <c r="AD8" i="44"/>
  <c r="C11" i="46"/>
  <c r="C11" i="44" s="1"/>
  <c r="AB8" i="44"/>
  <c r="AR8" i="44"/>
  <c r="Y9" i="44"/>
  <c r="BE9" i="44"/>
  <c r="F10" i="44"/>
  <c r="AY10" i="44"/>
  <c r="P12" i="44"/>
  <c r="BQ13" i="44"/>
  <c r="Q14" i="44"/>
  <c r="H15" i="44"/>
  <c r="AF15" i="44"/>
  <c r="BF15" i="44"/>
  <c r="BJ16" i="44"/>
  <c r="O17" i="44"/>
  <c r="BG18" i="44"/>
  <c r="R19" i="44"/>
  <c r="V20" i="44"/>
  <c r="AS22" i="44"/>
  <c r="I25" i="44"/>
  <c r="AG25" i="44"/>
  <c r="AD27" i="44"/>
  <c r="AT27" i="44"/>
  <c r="R28" i="44"/>
  <c r="D29" i="44"/>
  <c r="P30" i="44"/>
  <c r="AN30" i="44"/>
  <c r="Z31" i="44"/>
  <c r="AT32" i="44"/>
  <c r="AJ34" i="44"/>
  <c r="F37" i="44"/>
  <c r="BN38" i="44"/>
  <c r="M39" i="44"/>
  <c r="BI39" i="44"/>
  <c r="A11" i="44"/>
  <c r="D8" i="44"/>
  <c r="T8" i="44"/>
  <c r="AJ8" i="44"/>
  <c r="AG9" i="44"/>
  <c r="AW9" i="44"/>
  <c r="AA10" i="44"/>
  <c r="O11" i="44"/>
  <c r="H12" i="44"/>
  <c r="AE12" i="44"/>
  <c r="AU12" i="44"/>
  <c r="AS13" i="44"/>
  <c r="BI13" i="44"/>
  <c r="Y14" i="44"/>
  <c r="Z15" i="44"/>
  <c r="AU17" i="44"/>
  <c r="AO21" i="44"/>
  <c r="AZ23" i="44"/>
  <c r="BE25" i="44"/>
  <c r="AH28" i="44"/>
  <c r="AZ29" i="44"/>
  <c r="AV30" i="44"/>
  <c r="BD33" i="44"/>
  <c r="T34" i="44"/>
  <c r="AZ34" i="44"/>
  <c r="BO36" i="44"/>
  <c r="BJ37" i="44"/>
  <c r="AX38" i="44"/>
  <c r="AC39" i="44"/>
  <c r="BH41" i="44"/>
  <c r="X42" i="44"/>
  <c r="BL42" i="44"/>
  <c r="V44" i="44"/>
  <c r="C7" i="46"/>
  <c r="C7" i="44" s="1"/>
  <c r="K7" i="44"/>
  <c r="AQ7" i="44"/>
  <c r="AA7" i="44"/>
  <c r="C8" i="46"/>
  <c r="C8" i="44" s="1"/>
  <c r="N7" i="44"/>
  <c r="AD7" i="44"/>
  <c r="AT7" i="44"/>
  <c r="BG7" i="44"/>
  <c r="K8" i="44"/>
  <c r="BN10" i="44"/>
  <c r="I12" i="44"/>
  <c r="BE12" i="44"/>
  <c r="W14" i="44"/>
  <c r="Q18" i="44"/>
  <c r="AG18" i="44"/>
  <c r="T20" i="44"/>
  <c r="O21" i="44"/>
  <c r="AE21" i="44"/>
  <c r="BO22" i="44"/>
  <c r="Z23" i="44"/>
  <c r="AQ24" i="44"/>
  <c r="AV26" i="44"/>
  <c r="D27" i="44"/>
  <c r="AR27" i="44"/>
  <c r="P28" i="44"/>
  <c r="BD28" i="44"/>
  <c r="J29" i="44"/>
  <c r="H31" i="44"/>
  <c r="BD31" i="44"/>
  <c r="D32" i="44"/>
  <c r="AJ32" i="44"/>
  <c r="C21" i="46"/>
  <c r="C21" i="44" s="1"/>
  <c r="BF11" i="44"/>
  <c r="AN12" i="44"/>
  <c r="BL12" i="44"/>
  <c r="L13" i="44"/>
  <c r="AO14" i="44"/>
  <c r="BM14" i="44"/>
  <c r="AY16" i="44"/>
  <c r="BP16" i="44"/>
  <c r="AD17" i="44"/>
  <c r="BO18" i="44"/>
  <c r="Z19" i="44"/>
  <c r="BB20" i="44"/>
  <c r="BQ20" i="44"/>
  <c r="Q21" i="44"/>
  <c r="BD21" i="44"/>
  <c r="M22" i="44"/>
  <c r="AK22" i="44"/>
  <c r="T23" i="44"/>
  <c r="AR23" i="44"/>
  <c r="M24" i="44"/>
  <c r="AS24" i="44"/>
  <c r="J26" i="44"/>
  <c r="N27" i="44"/>
  <c r="BB27" i="44"/>
  <c r="J28" i="44"/>
  <c r="BP29" i="44"/>
  <c r="AH31" i="44"/>
  <c r="BF31" i="44"/>
  <c r="AF33" i="44"/>
  <c r="X7" i="46"/>
  <c r="X7" i="44"/>
  <c r="BL7" i="46"/>
  <c r="BL7" i="44"/>
  <c r="AK8" i="46"/>
  <c r="AK8" i="44"/>
  <c r="F11" i="46"/>
  <c r="F11" i="44"/>
  <c r="AD11" i="46"/>
  <c r="AD11" i="44"/>
  <c r="BD13" i="46"/>
  <c r="BD13" i="44"/>
  <c r="D14" i="46"/>
  <c r="D14" i="44"/>
  <c r="BH14" i="46"/>
  <c r="BH14" i="44"/>
  <c r="S15" i="46"/>
  <c r="S15" i="44"/>
  <c r="G16" i="46"/>
  <c r="G16" i="44"/>
  <c r="AE16" i="46"/>
  <c r="AE16" i="44"/>
  <c r="BC16" i="46"/>
  <c r="BC16" i="44"/>
  <c r="F18" i="46"/>
  <c r="F18" i="44"/>
  <c r="AD18" i="46"/>
  <c r="AD18" i="44"/>
  <c r="BB18" i="46"/>
  <c r="BB18" i="44"/>
  <c r="BL22" i="46"/>
  <c r="BL22" i="44"/>
  <c r="D25" i="46"/>
  <c r="D25" i="44"/>
  <c r="AB25" i="46"/>
  <c r="AB25" i="44"/>
  <c r="AJ25" i="46"/>
  <c r="AJ25" i="44"/>
  <c r="BH25" i="46"/>
  <c r="BH25" i="44"/>
  <c r="M26" i="46"/>
  <c r="M26" i="44"/>
  <c r="BA26" i="46"/>
  <c r="BA26" i="44"/>
  <c r="Q27" i="46"/>
  <c r="Q27" i="44"/>
  <c r="E28" i="46"/>
  <c r="E28" i="44"/>
  <c r="U28" i="46"/>
  <c r="U28" i="44"/>
  <c r="BQ28" i="46"/>
  <c r="BQ28" i="44"/>
  <c r="W29" i="46"/>
  <c r="W29" i="44"/>
  <c r="AE29" i="46"/>
  <c r="AE29" i="44"/>
  <c r="AA30" i="46"/>
  <c r="AA30" i="44"/>
  <c r="AQ30" i="46"/>
  <c r="AQ30" i="44"/>
  <c r="AY30" i="46"/>
  <c r="AY30" i="44"/>
  <c r="AC31" i="46"/>
  <c r="AC31" i="44"/>
  <c r="BI31" i="46"/>
  <c r="BI31" i="44"/>
  <c r="AG32" i="46"/>
  <c r="AG32" i="44"/>
  <c r="BE32" i="46"/>
  <c r="BE32" i="44"/>
  <c r="S33" i="46"/>
  <c r="S33" i="44"/>
  <c r="AM34" i="46"/>
  <c r="AM34" i="44"/>
  <c r="AU34" i="46"/>
  <c r="AU34" i="44"/>
  <c r="F36" i="46"/>
  <c r="F36" i="44"/>
  <c r="AG37" i="46"/>
  <c r="AG37" i="44"/>
  <c r="AO37" i="46"/>
  <c r="AO37" i="44"/>
  <c r="BL39" i="46"/>
  <c r="BL39" i="44"/>
  <c r="AB40" i="46"/>
  <c r="AB40" i="44"/>
  <c r="G41" i="46"/>
  <c r="G41" i="44"/>
  <c r="BK41" i="46"/>
  <c r="BK41" i="44"/>
  <c r="V8" i="46"/>
  <c r="V8" i="44"/>
  <c r="BD10" i="46"/>
  <c r="BD10" i="44"/>
  <c r="AO13" i="46"/>
  <c r="AO13" i="44"/>
  <c r="BJ26" i="46"/>
  <c r="BJ26" i="44"/>
  <c r="AP27" i="46"/>
  <c r="AP27" i="44"/>
  <c r="AX27" i="46"/>
  <c r="AX27" i="44"/>
  <c r="BN27" i="46"/>
  <c r="BN27" i="44"/>
  <c r="N28" i="46"/>
  <c r="N28" i="44"/>
  <c r="AD28" i="46"/>
  <c r="AD28" i="44"/>
  <c r="AN29" i="46"/>
  <c r="AN29" i="44"/>
  <c r="R32" i="46"/>
  <c r="R32" i="44"/>
  <c r="AP32" i="46"/>
  <c r="AP32" i="44"/>
  <c r="BN32" i="46"/>
  <c r="BN32" i="44"/>
  <c r="L33" i="46"/>
  <c r="L33" i="44"/>
  <c r="AB33" i="46"/>
  <c r="AB33" i="44"/>
  <c r="BD34" i="46"/>
  <c r="BD34" i="44"/>
  <c r="AY35" i="46"/>
  <c r="AY35" i="44"/>
  <c r="O36" i="46"/>
  <c r="O36" i="44"/>
  <c r="W36" i="46"/>
  <c r="W36" i="44"/>
  <c r="AX37" i="46"/>
  <c r="AX37" i="44"/>
  <c r="F38" i="46"/>
  <c r="F38" i="44"/>
  <c r="AL38" i="46"/>
  <c r="AL38" i="44"/>
  <c r="Q39" i="46"/>
  <c r="Q39" i="44"/>
  <c r="AG39" i="46"/>
  <c r="AG39" i="44"/>
  <c r="BE39" i="46"/>
  <c r="BE39" i="44"/>
  <c r="AK40" i="46"/>
  <c r="AK40" i="44"/>
  <c r="AS40" i="46"/>
  <c r="AS40" i="44"/>
  <c r="H41" i="46"/>
  <c r="H41" i="44"/>
  <c r="BJ8" i="46"/>
  <c r="BJ8" i="44"/>
  <c r="AA9" i="46"/>
  <c r="AA9" i="44"/>
  <c r="P10" i="46"/>
  <c r="P10" i="44"/>
  <c r="BC11" i="46"/>
  <c r="BC11" i="44"/>
  <c r="AR12" i="46"/>
  <c r="AR12" i="44"/>
  <c r="Y13" i="46"/>
  <c r="Y13" i="44"/>
  <c r="AB15" i="46"/>
  <c r="AB15" i="44"/>
  <c r="AZ15" i="46"/>
  <c r="AZ15" i="44"/>
  <c r="AY17" i="46"/>
  <c r="AY17" i="44"/>
  <c r="BK18" i="46"/>
  <c r="BK18" i="44"/>
  <c r="BB19" i="46"/>
  <c r="BB19" i="44"/>
  <c r="J20" i="46"/>
  <c r="J20" i="44"/>
  <c r="AG24" i="46"/>
  <c r="AG24" i="44"/>
  <c r="V26" i="46"/>
  <c r="V26" i="44"/>
  <c r="AD26" i="46"/>
  <c r="AD26" i="44"/>
  <c r="L30" i="46"/>
  <c r="L30" i="44"/>
  <c r="A27" i="44"/>
  <c r="P7" i="44"/>
  <c r="BE7" i="44"/>
  <c r="E8" i="44"/>
  <c r="BI8" i="44"/>
  <c r="AP9" i="44"/>
  <c r="BF9" i="44"/>
  <c r="AF10" i="44"/>
  <c r="AU10" i="44"/>
  <c r="BK10" i="44"/>
  <c r="W11" i="44"/>
  <c r="AL11" i="44"/>
  <c r="L12" i="44"/>
  <c r="AF12" i="44"/>
  <c r="AQ12" i="44"/>
  <c r="AC13" i="44"/>
  <c r="U14" i="44"/>
  <c r="AG14" i="44"/>
  <c r="AS14" i="44"/>
  <c r="BP14" i="44"/>
  <c r="W16" i="44"/>
  <c r="BL16" i="44"/>
  <c r="Z17" i="44"/>
  <c r="AX17" i="44"/>
  <c r="W18" i="44"/>
  <c r="AU18" i="44"/>
  <c r="E19" i="44"/>
  <c r="AC19" i="44"/>
  <c r="BA19" i="44"/>
  <c r="X22" i="44"/>
  <c r="G23" i="44"/>
  <c r="AO24" i="44"/>
  <c r="E25" i="44"/>
  <c r="AS25" i="44"/>
  <c r="N26" i="44"/>
  <c r="BQ26" i="44"/>
  <c r="Z27" i="44"/>
  <c r="O29" i="44"/>
  <c r="BC29" i="44"/>
  <c r="BL29" i="44"/>
  <c r="T30" i="44"/>
  <c r="AR30" i="44"/>
  <c r="BP30" i="44"/>
  <c r="M31" i="44"/>
  <c r="AS31" i="44"/>
  <c r="BQ31" i="44"/>
  <c r="AH32" i="44"/>
  <c r="BP33" i="44"/>
  <c r="AE34" i="44"/>
  <c r="AA35" i="44"/>
  <c r="BC36" i="44"/>
  <c r="Q37" i="44"/>
  <c r="AF7" i="44"/>
  <c r="G10" i="44"/>
  <c r="N11" i="44"/>
  <c r="BO12" i="44"/>
  <c r="BL13" i="44"/>
  <c r="L14" i="44"/>
  <c r="X12" i="46"/>
  <c r="X12" i="44"/>
  <c r="AN15" i="46"/>
  <c r="AN15" i="44"/>
  <c r="T16" i="46"/>
  <c r="T16" i="44"/>
  <c r="AR16" i="46"/>
  <c r="AR16" i="44"/>
  <c r="AM17" i="46"/>
  <c r="AM17" i="44"/>
  <c r="BK17" i="46"/>
  <c r="BK17" i="44"/>
  <c r="S18" i="46"/>
  <c r="S18" i="44"/>
  <c r="AP19" i="46"/>
  <c r="AP19" i="44"/>
  <c r="AL20" i="46"/>
  <c r="AL20" i="44"/>
  <c r="Y21" i="46"/>
  <c r="Y21" i="44"/>
  <c r="BA22" i="46"/>
  <c r="BA22" i="44"/>
  <c r="AQ42" i="46"/>
  <c r="AQ42" i="44"/>
  <c r="N43" i="46"/>
  <c r="N43" i="44"/>
  <c r="AW44" i="46"/>
  <c r="AW44" i="44"/>
  <c r="AB45" i="46"/>
  <c r="AB45" i="44"/>
  <c r="H46" i="46"/>
  <c r="H46" i="44"/>
  <c r="X47" i="46"/>
  <c r="X47" i="44"/>
  <c r="BF48" i="46"/>
  <c r="BF48" i="44"/>
  <c r="AL49" i="46"/>
  <c r="AL49" i="44"/>
  <c r="AQ51" i="46"/>
  <c r="AQ51" i="44"/>
  <c r="P53" i="46"/>
  <c r="P53" i="44"/>
  <c r="AV53" i="46"/>
  <c r="AV53" i="44"/>
  <c r="D54" i="46"/>
  <c r="D54" i="44"/>
  <c r="T54" i="46"/>
  <c r="T54" i="44"/>
  <c r="AJ54" i="46"/>
  <c r="AJ54" i="44"/>
  <c r="AZ54" i="46"/>
  <c r="AZ54" i="44"/>
  <c r="BP54" i="46"/>
  <c r="BP54" i="44"/>
  <c r="AZ42" i="46"/>
  <c r="AZ42" i="44"/>
  <c r="W43" i="46"/>
  <c r="W43" i="44"/>
  <c r="BF44" i="46"/>
  <c r="BF44" i="44"/>
  <c r="AK45" i="46"/>
  <c r="AK45" i="44"/>
  <c r="Q46" i="46"/>
  <c r="Q46" i="44"/>
  <c r="AG47" i="46"/>
  <c r="AG47" i="44"/>
  <c r="AU49" i="46"/>
  <c r="AU49" i="44"/>
  <c r="AZ51" i="46"/>
  <c r="AZ51" i="44"/>
  <c r="O52" i="46"/>
  <c r="O52" i="44"/>
  <c r="AE52" i="46"/>
  <c r="AE52" i="44"/>
  <c r="AU52" i="46"/>
  <c r="AU52" i="44"/>
  <c r="BK52" i="46"/>
  <c r="BK52" i="44"/>
  <c r="Y53" i="46"/>
  <c r="Y53" i="44"/>
  <c r="BE53" i="46"/>
  <c r="BE53" i="44"/>
  <c r="BP23" i="44"/>
  <c r="BI24" i="44"/>
  <c r="AO25" i="44"/>
  <c r="AP26" i="44"/>
  <c r="BL41" i="44"/>
  <c r="AI42" i="44"/>
  <c r="AL43" i="44"/>
  <c r="AU43" i="44"/>
  <c r="I44" i="44"/>
  <c r="R44" i="44"/>
  <c r="BN44" i="44"/>
  <c r="AV46" i="44"/>
  <c r="BE46" i="44"/>
  <c r="I47" i="44"/>
  <c r="AV47" i="44"/>
  <c r="BE47" i="44"/>
  <c r="R48" i="44"/>
  <c r="AA48" i="44"/>
  <c r="Y25" i="46"/>
  <c r="Y25" i="44"/>
  <c r="AW25" i="46"/>
  <c r="AW25" i="44"/>
  <c r="AL27" i="46"/>
  <c r="AL27" i="44"/>
  <c r="AX28" i="46"/>
  <c r="AX28" i="44"/>
  <c r="L29" i="46"/>
  <c r="L29" i="44"/>
  <c r="AF30" i="46"/>
  <c r="AF30" i="44"/>
  <c r="BL30" i="46"/>
  <c r="BL30" i="44"/>
  <c r="AX31" i="46"/>
  <c r="AX31" i="44"/>
  <c r="N32" i="46"/>
  <c r="N32" i="44"/>
  <c r="AV33" i="46"/>
  <c r="AV33" i="44"/>
  <c r="AB34" i="46"/>
  <c r="AB34" i="44"/>
  <c r="AM35" i="46"/>
  <c r="AM35" i="44"/>
  <c r="AY36" i="46"/>
  <c r="AY36" i="44"/>
  <c r="V37" i="46"/>
  <c r="V37" i="44"/>
  <c r="AA55" i="44"/>
  <c r="BG55" i="44"/>
  <c r="M56" i="44"/>
  <c r="BB56" i="44"/>
  <c r="J57" i="44"/>
  <c r="AO57" i="44"/>
  <c r="E58" i="44"/>
  <c r="N58" i="44"/>
  <c r="BQ58" i="44"/>
  <c r="J60" i="44"/>
  <c r="S60" i="44"/>
  <c r="AE61" i="44"/>
  <c r="I7" i="44"/>
  <c r="AH7" i="44"/>
  <c r="AE8" i="44"/>
  <c r="D9" i="44"/>
  <c r="T9" i="44"/>
  <c r="AR9" i="44"/>
  <c r="E12" i="44"/>
  <c r="AS12" i="44"/>
  <c r="J13" i="44"/>
  <c r="AO16" i="44"/>
  <c r="S20" i="44"/>
  <c r="BG20" i="44"/>
  <c r="F21" i="44"/>
  <c r="AD21" i="44"/>
  <c r="BB21" i="44"/>
  <c r="BN22" i="44"/>
  <c r="AG23" i="44"/>
  <c r="AX24" i="44"/>
  <c r="AT25" i="44"/>
  <c r="AM26" i="44"/>
  <c r="A84" i="29"/>
  <c r="BE8" i="44"/>
  <c r="BJ9" i="44"/>
  <c r="AQ10" i="44"/>
  <c r="AN14" i="44"/>
  <c r="AI16" i="44"/>
  <c r="BO16" i="44"/>
  <c r="V17" i="44"/>
  <c r="BB17" i="44"/>
  <c r="R18" i="44"/>
  <c r="AX18" i="44"/>
  <c r="Y19" i="44"/>
  <c r="BE19" i="44"/>
  <c r="U20" i="44"/>
  <c r="T117" i="44"/>
  <c r="BL118" i="44"/>
  <c r="AH119" i="44"/>
  <c r="N120" i="44"/>
  <c r="BE121" i="44"/>
  <c r="BE123" i="44"/>
  <c r="AK124" i="44"/>
  <c r="H125" i="44"/>
  <c r="BL125" i="44"/>
  <c r="AZ127" i="44"/>
  <c r="X128" i="44"/>
  <c r="A10" i="44"/>
  <c r="C10" i="46"/>
  <c r="C10" i="44" s="1"/>
  <c r="O12" i="44"/>
  <c r="O15" i="44"/>
  <c r="Q8" i="44"/>
  <c r="AW8" i="44"/>
  <c r="AX11" i="44"/>
  <c r="G12" i="44"/>
  <c r="AU15" i="44"/>
  <c r="N17" i="44"/>
  <c r="P21" i="44"/>
  <c r="AV21" i="44"/>
  <c r="D22" i="44"/>
  <c r="L117" i="44"/>
  <c r="BD118" i="44"/>
  <c r="Z119" i="44"/>
  <c r="F120" i="44"/>
  <c r="AW123" i="44"/>
  <c r="AC124" i="44"/>
  <c r="BD125" i="44"/>
  <c r="Z126" i="44"/>
  <c r="AR127" i="44"/>
  <c r="P128" i="44"/>
  <c r="Y8" i="44"/>
  <c r="N9" i="44"/>
  <c r="D13" i="44"/>
  <c r="H14" i="44"/>
  <c r="BH7" i="44"/>
  <c r="S10" i="44"/>
  <c r="F9" i="44"/>
  <c r="Z11" i="44"/>
  <c r="BK12" i="44"/>
  <c r="AR13" i="44"/>
  <c r="AF14" i="44"/>
  <c r="G15" i="44"/>
  <c r="BG16" i="44"/>
  <c r="AT17" i="44"/>
  <c r="J18" i="44"/>
  <c r="AP18" i="44"/>
  <c r="Q19" i="44"/>
  <c r="AW19" i="44"/>
  <c r="M20" i="44"/>
  <c r="AK20" i="44"/>
  <c r="BI20" i="44"/>
  <c r="AJ22" i="44"/>
  <c r="BP22" i="44"/>
  <c r="AB24" i="44"/>
  <c r="H25" i="44"/>
  <c r="AN25" i="44"/>
  <c r="AO26" i="44"/>
  <c r="M27" i="44"/>
  <c r="AS27" i="44"/>
  <c r="D117" i="44"/>
  <c r="BP117" i="44"/>
  <c r="AV118" i="44"/>
  <c r="R119" i="44"/>
  <c r="BJ120" i="44"/>
  <c r="AW121" i="44"/>
  <c r="AO123" i="44"/>
  <c r="U124" i="44"/>
  <c r="AV125" i="44"/>
  <c r="R126" i="44"/>
  <c r="AJ127" i="44"/>
  <c r="BA130" i="44"/>
  <c r="X131" i="44"/>
  <c r="D132" i="44"/>
  <c r="BH132" i="44"/>
  <c r="AF133" i="44"/>
  <c r="BF134" i="44"/>
  <c r="BN136" i="44"/>
  <c r="AA137" i="44"/>
  <c r="BC138" i="44"/>
  <c r="Y139" i="44"/>
  <c r="BA140" i="44"/>
  <c r="AM141" i="44"/>
  <c r="AX144" i="44"/>
  <c r="M145" i="44"/>
  <c r="BO10" i="44"/>
  <c r="AB13" i="44"/>
  <c r="AZ13" i="44"/>
  <c r="AL9" i="44"/>
  <c r="AZ7" i="44"/>
  <c r="I8" i="44"/>
  <c r="AO8" i="44"/>
  <c r="AD9" i="44"/>
  <c r="BB9" i="44"/>
  <c r="K10" i="44"/>
  <c r="AI10" i="44"/>
  <c r="BG10" i="44"/>
  <c r="BC12" i="44"/>
  <c r="T13" i="44"/>
  <c r="BP13" i="44"/>
  <c r="BL14" i="44"/>
  <c r="AM15" i="44"/>
  <c r="AA16" i="44"/>
  <c r="F17" i="44"/>
  <c r="H21" i="44"/>
  <c r="AN21" i="44"/>
  <c r="AB22" i="44"/>
  <c r="AI23" i="44"/>
  <c r="T24" i="44"/>
  <c r="AG26" i="44"/>
  <c r="BH117" i="44"/>
  <c r="AN118" i="44"/>
  <c r="J119" i="44"/>
  <c r="BB120" i="44"/>
  <c r="Q121" i="44"/>
  <c r="AG123" i="44"/>
  <c r="M124" i="44"/>
  <c r="AN125" i="44"/>
  <c r="J126" i="44"/>
  <c r="BN126" i="44"/>
  <c r="BL128" i="44"/>
  <c r="AY129" i="44"/>
  <c r="AS130" i="44"/>
  <c r="P131" i="44"/>
  <c r="AZ132" i="44"/>
  <c r="X133" i="44"/>
  <c r="BF136" i="44"/>
  <c r="S137" i="44"/>
  <c r="AH190" i="46"/>
  <c r="AH190" i="44"/>
  <c r="BN190" i="46"/>
  <c r="BN190" i="44"/>
  <c r="AY195" i="46"/>
  <c r="AY195" i="44"/>
  <c r="O196" i="46"/>
  <c r="O196" i="44"/>
  <c r="BK198" i="46"/>
  <c r="BK198" i="44"/>
  <c r="D200" i="46"/>
  <c r="D200" i="44"/>
  <c r="L200" i="46"/>
  <c r="L200" i="44"/>
  <c r="T200" i="46"/>
  <c r="T200" i="44"/>
  <c r="AB200" i="46"/>
  <c r="AB200" i="44"/>
  <c r="AJ200" i="46"/>
  <c r="AJ200" i="44"/>
  <c r="AR200" i="46"/>
  <c r="AR200" i="44"/>
  <c r="M207" i="44"/>
  <c r="M207" i="46"/>
  <c r="X125" i="46"/>
  <c r="X125" i="44"/>
  <c r="BF126" i="46"/>
  <c r="BF126" i="44"/>
  <c r="AB127" i="46"/>
  <c r="AB127" i="44"/>
  <c r="H128" i="46"/>
  <c r="H128" i="44"/>
  <c r="AA129" i="46"/>
  <c r="AA129" i="44"/>
  <c r="BG129" i="46"/>
  <c r="BG129" i="44"/>
  <c r="M130" i="46"/>
  <c r="M130" i="44"/>
  <c r="AV131" i="46"/>
  <c r="AV131" i="44"/>
  <c r="AJ132" i="46"/>
  <c r="AJ132" i="44"/>
  <c r="P133" i="46"/>
  <c r="P133" i="44"/>
  <c r="AX134" i="46"/>
  <c r="AX134" i="44"/>
  <c r="AD135" i="46"/>
  <c r="AD135" i="44"/>
  <c r="J136" i="46"/>
  <c r="J136" i="44"/>
  <c r="AI137" i="46"/>
  <c r="AI137" i="44"/>
  <c r="O138" i="46"/>
  <c r="O138" i="44"/>
  <c r="AW139" i="46"/>
  <c r="AW139" i="44"/>
  <c r="AC140" i="46"/>
  <c r="AC140" i="44"/>
  <c r="AE141" i="46"/>
  <c r="AE141" i="44"/>
  <c r="BK141" i="46"/>
  <c r="BK141" i="44"/>
  <c r="AQ142" i="46"/>
  <c r="AQ142" i="44"/>
  <c r="N143" i="46"/>
  <c r="N143" i="44"/>
  <c r="BF144" i="46"/>
  <c r="BF144" i="44"/>
  <c r="AC145" i="46"/>
  <c r="AC145" i="44"/>
  <c r="S147" i="46"/>
  <c r="S147" i="44"/>
  <c r="AY147" i="46"/>
  <c r="AY147" i="44"/>
  <c r="G148" i="46"/>
  <c r="G148" i="44"/>
  <c r="AM148" i="46"/>
  <c r="AM148" i="44"/>
  <c r="Z149" i="46"/>
  <c r="Z149" i="44"/>
  <c r="BF149" i="46"/>
  <c r="BF149" i="44"/>
  <c r="T152" i="46"/>
  <c r="T152" i="44"/>
  <c r="AZ152" i="46"/>
  <c r="AZ152" i="44"/>
  <c r="H153" i="46"/>
  <c r="H153" i="44"/>
  <c r="D154" i="46"/>
  <c r="D154" i="44"/>
  <c r="AJ154" i="46"/>
  <c r="AJ154" i="44"/>
  <c r="BP154" i="46"/>
  <c r="BP154" i="44"/>
  <c r="K156" i="46"/>
  <c r="K156" i="44"/>
  <c r="AQ156" i="46"/>
  <c r="AQ156" i="44"/>
  <c r="AE157" i="46"/>
  <c r="AE157" i="44"/>
  <c r="BK157" i="46"/>
  <c r="BK157" i="44"/>
  <c r="E159" i="46"/>
  <c r="E159" i="44"/>
  <c r="AK159" i="46"/>
  <c r="AK159" i="44"/>
  <c r="BQ159" i="46"/>
  <c r="BQ159" i="44"/>
  <c r="P160" i="46"/>
  <c r="P160" i="44"/>
  <c r="AG161" i="46"/>
  <c r="AG161" i="44"/>
  <c r="BH162" i="46"/>
  <c r="BH162" i="44"/>
  <c r="L164" i="46"/>
  <c r="L164" i="44"/>
  <c r="AR164" i="46"/>
  <c r="AR164" i="44"/>
  <c r="BC165" i="46"/>
  <c r="BC165" i="44"/>
  <c r="Q168" i="46"/>
  <c r="Q168" i="44"/>
  <c r="BM168" i="46"/>
  <c r="BM168" i="44"/>
  <c r="H170" i="46"/>
  <c r="H170" i="44"/>
  <c r="BD170" i="46"/>
  <c r="BD170" i="44"/>
  <c r="G172" i="46"/>
  <c r="G172" i="44"/>
  <c r="AU172" i="46"/>
  <c r="AU172" i="44"/>
  <c r="S173" i="46"/>
  <c r="S173" i="44"/>
  <c r="BO173" i="46"/>
  <c r="BO173" i="44"/>
  <c r="AM175" i="46"/>
  <c r="AM175" i="44"/>
  <c r="S176" i="46"/>
  <c r="S176" i="44"/>
  <c r="BK177" i="46"/>
  <c r="BK177" i="44"/>
  <c r="S178" i="46"/>
  <c r="S178" i="44"/>
  <c r="N179" i="46"/>
  <c r="N179" i="44"/>
  <c r="BJ179" i="46"/>
  <c r="BJ179" i="44"/>
  <c r="M183" i="46"/>
  <c r="M183" i="44"/>
  <c r="AU184" i="46"/>
  <c r="AU184" i="44"/>
  <c r="K185" i="46"/>
  <c r="K185" i="44"/>
  <c r="E186" i="46"/>
  <c r="E186" i="44"/>
  <c r="BI186" i="46"/>
  <c r="BI186" i="44"/>
  <c r="BM187" i="46"/>
  <c r="BM187" i="44"/>
  <c r="O189" i="46"/>
  <c r="O189" i="44"/>
  <c r="AG8" i="44"/>
  <c r="BM8" i="44"/>
  <c r="AM12" i="44"/>
  <c r="AJ13" i="44"/>
  <c r="BH13" i="44"/>
  <c r="AR117" i="44"/>
  <c r="X118" i="44"/>
  <c r="BF119" i="44"/>
  <c r="AL120" i="44"/>
  <c r="I121" i="44"/>
  <c r="Q123" i="44"/>
  <c r="BI124" i="44"/>
  <c r="T127" i="44"/>
  <c r="AV128" i="44"/>
  <c r="AQ129" i="44"/>
  <c r="AC130" i="44"/>
  <c r="BD131" i="44"/>
  <c r="AP134" i="44"/>
  <c r="N135" i="44"/>
  <c r="AP136" i="44"/>
  <c r="BG137" i="44"/>
  <c r="AE138" i="44"/>
  <c r="BE139" i="44"/>
  <c r="AA142" i="44"/>
  <c r="AT143" i="44"/>
  <c r="Z144" i="44"/>
  <c r="AS145" i="44"/>
  <c r="BK148" i="44"/>
  <c r="R149" i="44"/>
  <c r="D152" i="44"/>
  <c r="BH152" i="44"/>
  <c r="AV153" i="44"/>
  <c r="BG156" i="44"/>
  <c r="O157" i="44"/>
  <c r="AF160" i="44"/>
  <c r="BD160" i="44"/>
  <c r="A92" i="29"/>
  <c r="A100" i="29"/>
  <c r="A108" i="29"/>
  <c r="A44" i="29"/>
  <c r="A116" i="29"/>
  <c r="A60" i="29"/>
  <c r="A124" i="29"/>
  <c r="A68" i="29"/>
  <c r="A132" i="29"/>
  <c r="A76" i="29"/>
  <c r="AE9" i="46"/>
  <c r="AE9" i="44"/>
  <c r="AP112" i="46"/>
  <c r="AP112" i="44"/>
  <c r="AC113" i="46"/>
  <c r="AC113" i="44"/>
  <c r="I114" i="46"/>
  <c r="I114" i="44"/>
  <c r="BE114" i="46"/>
  <c r="BE114" i="44"/>
  <c r="AJ115" i="46"/>
  <c r="AJ115" i="44"/>
  <c r="P116" i="46"/>
  <c r="P116" i="44"/>
  <c r="BD116" i="46"/>
  <c r="BD116" i="44"/>
  <c r="AY117" i="46"/>
  <c r="AY117" i="44"/>
  <c r="AM118" i="46"/>
  <c r="AM118" i="44"/>
  <c r="Q119" i="46"/>
  <c r="Q119" i="44"/>
  <c r="E120" i="46"/>
  <c r="E120" i="44"/>
  <c r="BQ120" i="46"/>
  <c r="BQ120" i="44"/>
  <c r="BL121" i="46"/>
  <c r="BL121" i="44"/>
  <c r="AZ122" i="46"/>
  <c r="AZ122" i="44"/>
  <c r="AF123" i="46"/>
  <c r="AF123" i="44"/>
  <c r="D124" i="46"/>
  <c r="D124" i="44"/>
  <c r="BP124" i="46"/>
  <c r="BP124" i="44"/>
  <c r="AO126" i="46"/>
  <c r="AO126" i="44"/>
  <c r="K127" i="46"/>
  <c r="K127" i="44"/>
  <c r="BG127" i="46"/>
  <c r="BG127" i="44"/>
  <c r="AE128" i="46"/>
  <c r="AE128" i="44"/>
  <c r="R129" i="46"/>
  <c r="R129" i="44"/>
  <c r="T130" i="46"/>
  <c r="T130" i="44"/>
  <c r="W131" i="46"/>
  <c r="W131" i="44"/>
  <c r="K132" i="46"/>
  <c r="K132" i="44"/>
  <c r="BO132" i="46"/>
  <c r="BO132" i="44"/>
  <c r="AU133" i="46"/>
  <c r="AU133" i="44"/>
  <c r="AG134" i="46"/>
  <c r="AG134" i="44"/>
  <c r="M135" i="46"/>
  <c r="M135" i="44"/>
  <c r="AS135" i="46"/>
  <c r="AS135" i="44"/>
  <c r="Y136" i="46"/>
  <c r="Y136" i="44"/>
  <c r="BM136" i="46"/>
  <c r="BM136" i="44"/>
  <c r="AP137" i="46"/>
  <c r="AP137" i="44"/>
  <c r="AD138" i="46"/>
  <c r="AD138" i="44"/>
  <c r="P139" i="46"/>
  <c r="P139" i="44"/>
  <c r="D140" i="46"/>
  <c r="D140" i="44"/>
  <c r="BH140" i="46"/>
  <c r="BH140" i="44"/>
  <c r="AD141" i="46"/>
  <c r="AD141" i="44"/>
  <c r="Z142" i="46"/>
  <c r="Z142" i="44"/>
  <c r="M143" i="46"/>
  <c r="M143" i="44"/>
  <c r="BQ143" i="46"/>
  <c r="BQ143" i="44"/>
  <c r="AW144" i="46"/>
  <c r="AW144" i="44"/>
  <c r="AB145" i="46"/>
  <c r="AB145" i="44"/>
  <c r="N146" i="46"/>
  <c r="N146" i="44"/>
  <c r="J147" i="46"/>
  <c r="J147" i="44"/>
  <c r="BN147" i="46"/>
  <c r="BN147" i="44"/>
  <c r="V148" i="46"/>
  <c r="V148" i="44"/>
  <c r="AO149" i="46"/>
  <c r="AO149" i="44"/>
  <c r="U150" i="46"/>
  <c r="U150" i="44"/>
  <c r="BQ150" i="46"/>
  <c r="BQ150" i="44"/>
  <c r="AM151" i="46"/>
  <c r="AM151" i="44"/>
  <c r="K152" i="46"/>
  <c r="K152" i="44"/>
  <c r="BG152" i="46"/>
  <c r="BG152" i="44"/>
  <c r="W153" i="46"/>
  <c r="W153" i="44"/>
  <c r="BC153" i="46"/>
  <c r="BC153" i="44"/>
  <c r="AA154" i="46"/>
  <c r="AA154" i="44"/>
  <c r="BG154" i="46"/>
  <c r="BG154" i="44"/>
  <c r="V155" i="46"/>
  <c r="V155" i="44"/>
  <c r="BB155" i="46"/>
  <c r="BB155" i="44"/>
  <c r="R156" i="46"/>
  <c r="R156" i="44"/>
  <c r="AX156" i="46"/>
  <c r="AX156" i="44"/>
  <c r="V157" i="46"/>
  <c r="V157" i="44"/>
  <c r="BJ157" i="46"/>
  <c r="BJ157" i="44"/>
  <c r="AP158" i="46"/>
  <c r="AP158" i="44"/>
  <c r="AB159" i="46"/>
  <c r="AB159" i="44"/>
  <c r="O160" i="46"/>
  <c r="O160" i="44"/>
  <c r="AN161" i="46"/>
  <c r="AN161" i="44"/>
  <c r="K162" i="46"/>
  <c r="K162" i="44"/>
  <c r="AQ162" i="46"/>
  <c r="AQ162" i="44"/>
  <c r="AE163" i="46"/>
  <c r="AE163" i="44"/>
  <c r="AI164" i="46"/>
  <c r="AI164" i="44"/>
  <c r="N165" i="46"/>
  <c r="N165" i="44"/>
  <c r="BJ165" i="46"/>
  <c r="BJ165" i="44"/>
  <c r="AP166" i="46"/>
  <c r="AP166" i="44"/>
  <c r="AJ167" i="46"/>
  <c r="AJ167" i="44"/>
  <c r="P168" i="46"/>
  <c r="P168" i="44"/>
  <c r="BP169" i="46"/>
  <c r="BP169" i="44"/>
  <c r="U23" i="46"/>
  <c r="U23" i="44"/>
  <c r="Z40" i="46"/>
  <c r="Z40" i="44"/>
  <c r="M7" i="46"/>
  <c r="M7" i="44"/>
  <c r="AS7" i="46"/>
  <c r="AS7" i="44"/>
  <c r="R8" i="46"/>
  <c r="R8" i="44"/>
  <c r="AH8" i="46"/>
  <c r="AH8" i="44"/>
  <c r="G9" i="46"/>
  <c r="G9" i="44"/>
  <c r="AU9" i="46"/>
  <c r="AU9" i="44"/>
  <c r="AH112" i="46"/>
  <c r="AH112" i="44"/>
  <c r="M113" i="46"/>
  <c r="M113" i="44"/>
  <c r="BI113" i="46"/>
  <c r="BI113" i="44"/>
  <c r="AW114" i="46"/>
  <c r="AW114" i="44"/>
  <c r="AB115" i="46"/>
  <c r="AB115" i="44"/>
  <c r="X116" i="46"/>
  <c r="X116" i="44"/>
  <c r="K117" i="46"/>
  <c r="K117" i="44"/>
  <c r="BO117" i="46"/>
  <c r="BO117" i="44"/>
  <c r="BC118" i="46"/>
  <c r="BC118" i="44"/>
  <c r="AO119" i="46"/>
  <c r="AO119" i="44"/>
  <c r="U120" i="46"/>
  <c r="U120" i="44"/>
  <c r="H121" i="46"/>
  <c r="H121" i="44"/>
  <c r="BD121" i="46"/>
  <c r="BD121" i="44"/>
  <c r="AR122" i="46"/>
  <c r="AR122" i="44"/>
  <c r="P123" i="46"/>
  <c r="P123" i="44"/>
  <c r="BL123" i="46"/>
  <c r="BL123" i="44"/>
  <c r="AB124" i="46"/>
  <c r="AB124" i="44"/>
  <c r="O125" i="46"/>
  <c r="O125" i="44"/>
  <c r="AU125" i="46"/>
  <c r="AU125" i="44"/>
  <c r="Q126" i="46"/>
  <c r="Q126" i="44"/>
  <c r="BE126" i="46"/>
  <c r="BE126" i="44"/>
  <c r="AA127" i="46"/>
  <c r="AA127" i="44"/>
  <c r="O128" i="46"/>
  <c r="O128" i="44"/>
  <c r="AM128" i="46"/>
  <c r="AM128" i="44"/>
  <c r="Z129" i="46"/>
  <c r="Z129" i="44"/>
  <c r="D130" i="46"/>
  <c r="D130" i="44"/>
  <c r="BP130" i="46"/>
  <c r="BP130" i="44"/>
  <c r="BC131" i="46"/>
  <c r="BC131" i="44"/>
  <c r="BG132" i="46"/>
  <c r="BG132" i="44"/>
  <c r="AM133" i="46"/>
  <c r="AM133" i="44"/>
  <c r="Y134" i="46"/>
  <c r="Y134" i="44"/>
  <c r="E135" i="46"/>
  <c r="E135" i="44"/>
  <c r="AK135" i="46"/>
  <c r="AK135" i="44"/>
  <c r="Q136" i="46"/>
  <c r="Q136" i="44"/>
  <c r="BE136" i="46"/>
  <c r="BE136" i="44"/>
  <c r="AH137" i="46"/>
  <c r="AH137" i="44"/>
  <c r="V138" i="46"/>
  <c r="V138" i="44"/>
  <c r="H139" i="46"/>
  <c r="H139" i="44"/>
  <c r="BL139" i="46"/>
  <c r="BL139" i="44"/>
  <c r="AR140" i="46"/>
  <c r="AR140" i="44"/>
  <c r="V141" i="46"/>
  <c r="V141" i="44"/>
  <c r="A140" i="27"/>
  <c r="A140" i="29"/>
  <c r="BF142" i="46"/>
  <c r="BF142" i="44"/>
  <c r="AK143" i="46"/>
  <c r="AK143" i="44"/>
  <c r="Y144" i="46"/>
  <c r="Y144" i="44"/>
  <c r="T145" i="46"/>
  <c r="T145" i="44"/>
  <c r="F146" i="46"/>
  <c r="F146" i="44"/>
  <c r="BJ146" i="46"/>
  <c r="BJ146" i="44"/>
  <c r="AP147" i="46"/>
  <c r="AP147" i="44"/>
  <c r="AD148" i="46"/>
  <c r="AD148" i="44"/>
  <c r="Q149" i="46"/>
  <c r="Q149" i="44"/>
  <c r="BM149" i="46"/>
  <c r="BM149" i="44"/>
  <c r="AS150" i="46"/>
  <c r="AS150" i="44"/>
  <c r="W151" i="46"/>
  <c r="W151" i="44"/>
  <c r="BC151" i="46"/>
  <c r="BC151" i="44"/>
  <c r="AY152" i="46"/>
  <c r="AY152" i="44"/>
  <c r="AQ154" i="46"/>
  <c r="AQ154" i="44"/>
  <c r="N155" i="46"/>
  <c r="N155" i="44"/>
  <c r="AT155" i="46"/>
  <c r="AT155" i="44"/>
  <c r="Z156" i="46"/>
  <c r="Z156" i="44"/>
  <c r="BN156" i="46"/>
  <c r="BN156" i="44"/>
  <c r="AL157" i="46"/>
  <c r="AL157" i="44"/>
  <c r="R158" i="46"/>
  <c r="R158" i="44"/>
  <c r="D159" i="46"/>
  <c r="D159" i="44"/>
  <c r="BP159" i="46"/>
  <c r="BP159" i="44"/>
  <c r="BG162" i="46"/>
  <c r="BG162" i="44"/>
  <c r="AY164" i="46"/>
  <c r="AY164" i="44"/>
  <c r="AD165" i="46"/>
  <c r="AD165" i="44"/>
  <c r="J166" i="46"/>
  <c r="J166" i="44"/>
  <c r="BF166" i="46"/>
  <c r="BF166" i="44"/>
  <c r="AB167" i="46"/>
  <c r="AB167" i="44"/>
  <c r="BH167" i="46"/>
  <c r="BH167" i="44"/>
  <c r="AN168" i="46"/>
  <c r="AN168" i="44"/>
  <c r="BL168" i="46"/>
  <c r="BL168" i="44"/>
  <c r="AR169" i="46"/>
  <c r="AR169" i="44"/>
  <c r="O20" i="46"/>
  <c r="O20" i="44"/>
  <c r="AU20" i="46"/>
  <c r="AU20" i="44"/>
  <c r="AX21" i="46"/>
  <c r="AX21" i="44"/>
  <c r="AH25" i="46"/>
  <c r="AH25" i="44"/>
  <c r="BG26" i="46"/>
  <c r="BG26" i="44"/>
  <c r="BO26" i="46"/>
  <c r="BO26" i="44"/>
  <c r="E29" i="46"/>
  <c r="E29" i="44"/>
  <c r="U29" i="46"/>
  <c r="U29" i="44"/>
  <c r="AK29" i="46"/>
  <c r="AK29" i="44"/>
  <c r="BA29" i="46"/>
  <c r="BA29" i="44"/>
  <c r="BQ29" i="46"/>
  <c r="BQ29" i="44"/>
  <c r="I30" i="46"/>
  <c r="I30" i="44"/>
  <c r="BM30" i="46"/>
  <c r="BM30" i="44"/>
  <c r="O32" i="46"/>
  <c r="O32" i="44"/>
  <c r="AE32" i="46"/>
  <c r="AE32" i="44"/>
  <c r="BC32" i="46"/>
  <c r="BC32" i="44"/>
  <c r="Y33" i="46"/>
  <c r="Y33" i="44"/>
  <c r="AO33" i="46"/>
  <c r="AO33" i="44"/>
  <c r="BE33" i="46"/>
  <c r="BE33" i="44"/>
  <c r="O37" i="46"/>
  <c r="O37" i="44"/>
  <c r="AE37" i="46"/>
  <c r="AE37" i="44"/>
  <c r="AU37" i="46"/>
  <c r="AU37" i="44"/>
  <c r="BC37" i="46"/>
  <c r="BC37" i="44"/>
  <c r="BK37" i="46"/>
  <c r="BK37" i="44"/>
  <c r="S38" i="46"/>
  <c r="S38" i="44"/>
  <c r="AI38" i="46"/>
  <c r="AI38" i="44"/>
  <c r="AY38" i="46"/>
  <c r="AY38" i="44"/>
  <c r="N39" i="46"/>
  <c r="N39" i="44"/>
  <c r="J40" i="46"/>
  <c r="J40" i="44"/>
  <c r="AH40" i="46"/>
  <c r="AH40" i="44"/>
  <c r="AX40" i="46"/>
  <c r="AX40" i="44"/>
  <c r="E41" i="46"/>
  <c r="E41" i="44"/>
  <c r="U41" i="46"/>
  <c r="U41" i="44"/>
  <c r="AK41" i="46"/>
  <c r="AK41" i="44"/>
  <c r="BA41" i="46"/>
  <c r="BA41" i="44"/>
  <c r="BQ41" i="46"/>
  <c r="BQ41" i="44"/>
  <c r="L43" i="46"/>
  <c r="L43" i="44"/>
  <c r="AB43" i="46"/>
  <c r="AB43" i="44"/>
  <c r="AR43" i="46"/>
  <c r="AR43" i="44"/>
  <c r="AZ43" i="46"/>
  <c r="AZ43" i="44"/>
  <c r="BP43" i="46"/>
  <c r="BP43" i="44"/>
  <c r="O44" i="46"/>
  <c r="O44" i="44"/>
  <c r="AE44" i="46"/>
  <c r="AE44" i="44"/>
  <c r="AU44" i="46"/>
  <c r="AU44" i="44"/>
  <c r="BK44" i="46"/>
  <c r="BK44" i="44"/>
  <c r="F46" i="46"/>
  <c r="F46" i="44"/>
  <c r="V46" i="46"/>
  <c r="V46" i="44"/>
  <c r="AL46" i="46"/>
  <c r="AL46" i="44"/>
  <c r="BB46" i="46"/>
  <c r="BB46" i="44"/>
  <c r="A45" i="27"/>
  <c r="A45" i="29"/>
  <c r="A47" i="44"/>
  <c r="H48" i="46"/>
  <c r="H48" i="44"/>
  <c r="X48" i="46"/>
  <c r="X48" i="44"/>
  <c r="AN48" i="46"/>
  <c r="AN48" i="44"/>
  <c r="BD48" i="46"/>
  <c r="BD48" i="44"/>
  <c r="D49" i="46"/>
  <c r="D49" i="44"/>
  <c r="T49" i="46"/>
  <c r="T49" i="44"/>
  <c r="X50" i="46"/>
  <c r="X50" i="44"/>
  <c r="AN50" i="46"/>
  <c r="AN50" i="44"/>
  <c r="I51" i="46"/>
  <c r="I51" i="44"/>
  <c r="Y51" i="46"/>
  <c r="Y51" i="44"/>
  <c r="AO51" i="46"/>
  <c r="AO51" i="44"/>
  <c r="AW51" i="46"/>
  <c r="AW51" i="44"/>
  <c r="BE51" i="46"/>
  <c r="BE51" i="44"/>
  <c r="L52" i="46"/>
  <c r="L52" i="44"/>
  <c r="AB52" i="46"/>
  <c r="AB52" i="44"/>
  <c r="AR52" i="46"/>
  <c r="AR52" i="44"/>
  <c r="F53" i="46"/>
  <c r="F53" i="44"/>
  <c r="V53" i="46"/>
  <c r="V53" i="44"/>
  <c r="AL53" i="46"/>
  <c r="AL53" i="44"/>
  <c r="AT53" i="46"/>
  <c r="AT53" i="44"/>
  <c r="BB53" i="46"/>
  <c r="BB53" i="44"/>
  <c r="BJ53" i="46"/>
  <c r="BJ53" i="44"/>
  <c r="A52" i="27"/>
  <c r="A52" i="29"/>
  <c r="C54" i="46"/>
  <c r="C54" i="44" s="1"/>
  <c r="J54" i="46"/>
  <c r="J54" i="44"/>
  <c r="Z54" i="46"/>
  <c r="Z54" i="44"/>
  <c r="AP54" i="46"/>
  <c r="AP54" i="44"/>
  <c r="BF54" i="46"/>
  <c r="BF54" i="44"/>
  <c r="X55" i="46"/>
  <c r="X55" i="44"/>
  <c r="AN55" i="46"/>
  <c r="AN55" i="44"/>
  <c r="BD55" i="46"/>
  <c r="BD55" i="44"/>
  <c r="K56" i="46"/>
  <c r="K56" i="44"/>
  <c r="S56" i="46"/>
  <c r="S56" i="44"/>
  <c r="AA56" i="46"/>
  <c r="AA56" i="44"/>
  <c r="K58" i="46"/>
  <c r="K58" i="44"/>
  <c r="AA58" i="46"/>
  <c r="AA58" i="44"/>
  <c r="AI58" i="46"/>
  <c r="AI58" i="44"/>
  <c r="AQ58" i="46"/>
  <c r="AQ58" i="44"/>
  <c r="AY58" i="46"/>
  <c r="AY58" i="44"/>
  <c r="BG58" i="46"/>
  <c r="BG58" i="44"/>
  <c r="BO58" i="46"/>
  <c r="BO58" i="44"/>
  <c r="P60" i="46"/>
  <c r="P60" i="44"/>
  <c r="AF60" i="46"/>
  <c r="AF60" i="44"/>
  <c r="AV60" i="46"/>
  <c r="AV60" i="44"/>
  <c r="BL60" i="46"/>
  <c r="BL60" i="44"/>
  <c r="L61" i="46"/>
  <c r="L61" i="44"/>
  <c r="AL63" i="46"/>
  <c r="AL63" i="44"/>
  <c r="AW65" i="46"/>
  <c r="AW65" i="44"/>
  <c r="BM65" i="46"/>
  <c r="BM65" i="44"/>
  <c r="E66" i="46"/>
  <c r="E66" i="44"/>
  <c r="M66" i="46"/>
  <c r="M66" i="44"/>
  <c r="U66" i="46"/>
  <c r="U66" i="44"/>
  <c r="AC66" i="46"/>
  <c r="AC66" i="44"/>
  <c r="AK66" i="46"/>
  <c r="AK66" i="44"/>
  <c r="BA66" i="46"/>
  <c r="BA66" i="44"/>
  <c r="BQ66" i="46"/>
  <c r="BQ66" i="44"/>
  <c r="I67" i="46"/>
  <c r="I67" i="44"/>
  <c r="Q67" i="46"/>
  <c r="Q67" i="44"/>
  <c r="Y67" i="46"/>
  <c r="Y67" i="44"/>
  <c r="AG67" i="46"/>
  <c r="AG67" i="44"/>
  <c r="AO67" i="46"/>
  <c r="AO67" i="44"/>
  <c r="BE67" i="46"/>
  <c r="BE67" i="44"/>
  <c r="E68" i="46"/>
  <c r="E68" i="44"/>
  <c r="U68" i="46"/>
  <c r="U68" i="44"/>
  <c r="AK68" i="46"/>
  <c r="AK68" i="44"/>
  <c r="BA68" i="46"/>
  <c r="BA68" i="44"/>
  <c r="BQ68" i="46"/>
  <c r="BQ68" i="44"/>
  <c r="Q69" i="46"/>
  <c r="Q69" i="44"/>
  <c r="AG69" i="46"/>
  <c r="AG69" i="44"/>
  <c r="AW69" i="46"/>
  <c r="AW69" i="44"/>
  <c r="BM69" i="46"/>
  <c r="BM69" i="44"/>
  <c r="M70" i="46"/>
  <c r="M70" i="44"/>
  <c r="AC70" i="46"/>
  <c r="AC70" i="44"/>
  <c r="AS70" i="46"/>
  <c r="AS70" i="44"/>
  <c r="M72" i="46"/>
  <c r="M72" i="44"/>
  <c r="AC72" i="46"/>
  <c r="AC72" i="44"/>
  <c r="BI72" i="46"/>
  <c r="BI72" i="44"/>
  <c r="I73" i="46"/>
  <c r="I73" i="44"/>
  <c r="Y73" i="46"/>
  <c r="Y73" i="44"/>
  <c r="AG73" i="46"/>
  <c r="AG73" i="44"/>
  <c r="AO73" i="46"/>
  <c r="AO73" i="44"/>
  <c r="AW73" i="46"/>
  <c r="AW73" i="44"/>
  <c r="BE73" i="46"/>
  <c r="BE73" i="44"/>
  <c r="BM73" i="46"/>
  <c r="BM73" i="44"/>
  <c r="G75" i="46"/>
  <c r="G75" i="44"/>
  <c r="AE75" i="46"/>
  <c r="AE75" i="44"/>
  <c r="AM75" i="46"/>
  <c r="AM75" i="44"/>
  <c r="BC75" i="46"/>
  <c r="BC75" i="44"/>
  <c r="BK75" i="46"/>
  <c r="BK75" i="44"/>
  <c r="K76" i="46"/>
  <c r="K76" i="44"/>
  <c r="AA76" i="46"/>
  <c r="AA76" i="44"/>
  <c r="AQ76" i="46"/>
  <c r="AQ76" i="44"/>
  <c r="BO76" i="46"/>
  <c r="BO76" i="44"/>
  <c r="M77" i="46"/>
  <c r="M77" i="44"/>
  <c r="AC77" i="46"/>
  <c r="AC77" i="44"/>
  <c r="AS77" i="46"/>
  <c r="AS77" i="44"/>
  <c r="BI77" i="46"/>
  <c r="BI77" i="44"/>
  <c r="I78" i="46"/>
  <c r="I78" i="44"/>
  <c r="Y78" i="46"/>
  <c r="Y78" i="44"/>
  <c r="AO78" i="46"/>
  <c r="AO78" i="44"/>
  <c r="BE78" i="46"/>
  <c r="BE78" i="44"/>
  <c r="D79" i="46"/>
  <c r="D79" i="44"/>
  <c r="L79" i="46"/>
  <c r="L79" i="44"/>
  <c r="T79" i="46"/>
  <c r="T79" i="44"/>
  <c r="AB79" i="46"/>
  <c r="AB79" i="44"/>
  <c r="X80" i="46"/>
  <c r="X80" i="44"/>
  <c r="AA81" i="46"/>
  <c r="AA81" i="44"/>
  <c r="G82" i="46"/>
  <c r="G82" i="44"/>
  <c r="W82" i="46"/>
  <c r="W82" i="44"/>
  <c r="AM82" i="46"/>
  <c r="AM82" i="44"/>
  <c r="BC82" i="46"/>
  <c r="BC82" i="44"/>
  <c r="BK82" i="46"/>
  <c r="BK82" i="44"/>
  <c r="K83" i="46"/>
  <c r="K83" i="44"/>
  <c r="AA83" i="46"/>
  <c r="AA83" i="44"/>
  <c r="AQ83" i="46"/>
  <c r="AQ83" i="44"/>
  <c r="BG83" i="46"/>
  <c r="BG83" i="44"/>
  <c r="G84" i="46"/>
  <c r="G84" i="44"/>
  <c r="W84" i="46"/>
  <c r="W84" i="44"/>
  <c r="AM84" i="46"/>
  <c r="AM84" i="44"/>
  <c r="BC84" i="46"/>
  <c r="BC84" i="44"/>
  <c r="BK84" i="46"/>
  <c r="BK84" i="44"/>
  <c r="K85" i="46"/>
  <c r="K85" i="44"/>
  <c r="AA85" i="46"/>
  <c r="AA85" i="44"/>
  <c r="AQ85" i="46"/>
  <c r="AQ85" i="44"/>
  <c r="BG85" i="46"/>
  <c r="BG85" i="44"/>
  <c r="G86" i="46"/>
  <c r="G86" i="44"/>
  <c r="W86" i="46"/>
  <c r="W86" i="44"/>
  <c r="AM86" i="46"/>
  <c r="AM86" i="44"/>
  <c r="BC86" i="46"/>
  <c r="BC86" i="44"/>
  <c r="BK86" i="46"/>
  <c r="BK86" i="44"/>
  <c r="K87" i="46"/>
  <c r="K87" i="44"/>
  <c r="AA87" i="46"/>
  <c r="AA87" i="44"/>
  <c r="AQ87" i="46"/>
  <c r="AQ87" i="44"/>
  <c r="BG87" i="46"/>
  <c r="BG87" i="44"/>
  <c r="G88" i="46"/>
  <c r="G88" i="44"/>
  <c r="W88" i="46"/>
  <c r="W88" i="44"/>
  <c r="AM88" i="46"/>
  <c r="AM88" i="44"/>
  <c r="BC88" i="46"/>
  <c r="BC88" i="44"/>
  <c r="BK88" i="46"/>
  <c r="BK88" i="44"/>
  <c r="K89" i="46"/>
  <c r="K89" i="44"/>
  <c r="AA89" i="46"/>
  <c r="AA89" i="44"/>
  <c r="AQ89" i="46"/>
  <c r="AQ89" i="44"/>
  <c r="BG89" i="46"/>
  <c r="BG89" i="44"/>
  <c r="G90" i="46"/>
  <c r="G90" i="44"/>
  <c r="W90" i="46"/>
  <c r="W90" i="44"/>
  <c r="AM90" i="46"/>
  <c r="AM90" i="44"/>
  <c r="BC90" i="46"/>
  <c r="BC90" i="44"/>
  <c r="BK90" i="46"/>
  <c r="BK90" i="44"/>
  <c r="J91" i="46"/>
  <c r="J91" i="44"/>
  <c r="Z91" i="46"/>
  <c r="Z91" i="44"/>
  <c r="AP91" i="46"/>
  <c r="AP91" i="44"/>
  <c r="BF91" i="46"/>
  <c r="BF91" i="44"/>
  <c r="F92" i="46"/>
  <c r="F92" i="44"/>
  <c r="V92" i="46"/>
  <c r="V92" i="44"/>
  <c r="AL92" i="46"/>
  <c r="AL92" i="44"/>
  <c r="C156" i="46"/>
  <c r="C156" i="44" s="1"/>
  <c r="BI7" i="44"/>
  <c r="BO38" i="44"/>
  <c r="H50" i="44"/>
  <c r="AK150" i="44"/>
  <c r="AC7" i="46"/>
  <c r="AC7" i="44"/>
  <c r="O9" i="46"/>
  <c r="O9" i="44"/>
  <c r="R112" i="46"/>
  <c r="R112" i="44"/>
  <c r="E113" i="46"/>
  <c r="E113" i="44"/>
  <c r="Q114" i="46"/>
  <c r="Q114" i="44"/>
  <c r="BG117" i="46"/>
  <c r="BG117" i="44"/>
  <c r="AU118" i="46"/>
  <c r="AU118" i="44"/>
  <c r="AG119" i="46"/>
  <c r="AG119" i="44"/>
  <c r="AC120" i="46"/>
  <c r="AC120" i="44"/>
  <c r="P121" i="46"/>
  <c r="P121" i="44"/>
  <c r="D122" i="46"/>
  <c r="D122" i="44"/>
  <c r="BH122" i="46"/>
  <c r="BH122" i="44"/>
  <c r="AV123" i="46"/>
  <c r="AV123" i="44"/>
  <c r="AJ124" i="46"/>
  <c r="AJ124" i="44"/>
  <c r="W125" i="46"/>
  <c r="W125" i="44"/>
  <c r="BC125" i="46"/>
  <c r="BC125" i="44"/>
  <c r="AG126" i="46"/>
  <c r="AG126" i="44"/>
  <c r="AI127" i="46"/>
  <c r="AI127" i="44"/>
  <c r="BF129" i="46"/>
  <c r="BF129" i="44"/>
  <c r="AR130" i="46"/>
  <c r="AR130" i="44"/>
  <c r="AE131" i="46"/>
  <c r="AE131" i="44"/>
  <c r="AY132" i="46"/>
  <c r="AY132" i="44"/>
  <c r="BE134" i="46"/>
  <c r="BE134" i="44"/>
  <c r="BA135" i="46"/>
  <c r="BA135" i="44"/>
  <c r="AG136" i="46"/>
  <c r="AG136" i="44"/>
  <c r="R137" i="46"/>
  <c r="R137" i="44"/>
  <c r="F138" i="46"/>
  <c r="F138" i="44"/>
  <c r="BJ138" i="46"/>
  <c r="BJ138" i="44"/>
  <c r="AV139" i="46"/>
  <c r="AV139" i="44"/>
  <c r="AZ140" i="46"/>
  <c r="AZ140" i="44"/>
  <c r="AT141" i="46"/>
  <c r="AT141" i="44"/>
  <c r="AP142" i="46"/>
  <c r="AP142" i="44"/>
  <c r="AS143" i="46"/>
  <c r="AS143" i="44"/>
  <c r="AG144" i="46"/>
  <c r="AG144" i="44"/>
  <c r="D145" i="46"/>
  <c r="D145" i="44"/>
  <c r="BH145" i="46"/>
  <c r="BH145" i="44"/>
  <c r="AT146" i="46"/>
  <c r="AT146" i="44"/>
  <c r="AH147" i="46"/>
  <c r="AH147" i="44"/>
  <c r="BB148" i="46"/>
  <c r="BB148" i="44"/>
  <c r="A147" i="27"/>
  <c r="A147" i="29"/>
  <c r="A149" i="44"/>
  <c r="C149" i="46"/>
  <c r="C149" i="44" s="1"/>
  <c r="BE149" i="46"/>
  <c r="BE149" i="44"/>
  <c r="BA150" i="46"/>
  <c r="BA150" i="44"/>
  <c r="AQ152" i="46"/>
  <c r="AQ152" i="44"/>
  <c r="O153" i="46"/>
  <c r="O153" i="44"/>
  <c r="BK153" i="46"/>
  <c r="BK153" i="44"/>
  <c r="AI154" i="46"/>
  <c r="AI154" i="44"/>
  <c r="F155" i="46"/>
  <c r="F155" i="44"/>
  <c r="AL155" i="46"/>
  <c r="AL155" i="44"/>
  <c r="J156" i="46"/>
  <c r="J156" i="44"/>
  <c r="BF156" i="46"/>
  <c r="BF156" i="44"/>
  <c r="AD157" i="46"/>
  <c r="AD157" i="44"/>
  <c r="J158" i="46"/>
  <c r="J158" i="44"/>
  <c r="BN158" i="46"/>
  <c r="BN158" i="44"/>
  <c r="AR159" i="46"/>
  <c r="AR159" i="44"/>
  <c r="G160" i="46"/>
  <c r="G160" i="44"/>
  <c r="AU160" i="46"/>
  <c r="AU160" i="44"/>
  <c r="P161" i="46"/>
  <c r="P161" i="44"/>
  <c r="AV161" i="46"/>
  <c r="AV161" i="44"/>
  <c r="S162" i="46"/>
  <c r="S162" i="44"/>
  <c r="AY162" i="46"/>
  <c r="AY162" i="44"/>
  <c r="W163" i="46"/>
  <c r="W163" i="44"/>
  <c r="BK163" i="46"/>
  <c r="BK163" i="44"/>
  <c r="AQ164" i="46"/>
  <c r="AQ164" i="44"/>
  <c r="V165" i="46"/>
  <c r="V165" i="44"/>
  <c r="A166" i="44"/>
  <c r="C166" i="46"/>
  <c r="C166" i="44" s="1"/>
  <c r="AX166" i="46"/>
  <c r="AX166" i="44"/>
  <c r="T167" i="46"/>
  <c r="T167" i="44"/>
  <c r="H168" i="46"/>
  <c r="H168" i="44"/>
  <c r="AZ169" i="46"/>
  <c r="AZ169" i="44"/>
  <c r="BB22" i="46"/>
  <c r="BB22" i="44"/>
  <c r="AY26" i="46"/>
  <c r="AY26" i="44"/>
  <c r="BC27" i="46"/>
  <c r="BC27" i="44"/>
  <c r="M29" i="46"/>
  <c r="M29" i="44"/>
  <c r="AC29" i="46"/>
  <c r="AC29" i="44"/>
  <c r="AS29" i="46"/>
  <c r="AS29" i="44"/>
  <c r="BI29" i="46"/>
  <c r="BI29" i="44"/>
  <c r="AG30" i="46"/>
  <c r="AG30" i="44"/>
  <c r="AO30" i="46"/>
  <c r="AO30" i="44"/>
  <c r="BE30" i="46"/>
  <c r="BE30" i="44"/>
  <c r="S31" i="46"/>
  <c r="S31" i="44"/>
  <c r="AY31" i="46"/>
  <c r="AY31" i="44"/>
  <c r="BG31" i="46"/>
  <c r="BG31" i="44"/>
  <c r="G32" i="46"/>
  <c r="G32" i="44"/>
  <c r="W32" i="46"/>
  <c r="W32" i="44"/>
  <c r="AM32" i="46"/>
  <c r="AM32" i="44"/>
  <c r="AU32" i="46"/>
  <c r="AU32" i="44"/>
  <c r="BK32" i="46"/>
  <c r="BK32" i="44"/>
  <c r="I33" i="46"/>
  <c r="I33" i="44"/>
  <c r="Q33" i="46"/>
  <c r="Q33" i="44"/>
  <c r="AG33" i="46"/>
  <c r="AG33" i="44"/>
  <c r="AW33" i="46"/>
  <c r="AW33" i="44"/>
  <c r="BM33" i="46"/>
  <c r="BM33" i="44"/>
  <c r="P35" i="46"/>
  <c r="P35" i="44"/>
  <c r="AV35" i="46"/>
  <c r="AV35" i="44"/>
  <c r="BD35" i="46"/>
  <c r="BD35" i="44"/>
  <c r="G37" i="46"/>
  <c r="G37" i="44"/>
  <c r="W37" i="46"/>
  <c r="W37" i="44"/>
  <c r="AM37" i="46"/>
  <c r="AM37" i="44"/>
  <c r="AQ38" i="46"/>
  <c r="AQ38" i="44"/>
  <c r="F39" i="46"/>
  <c r="F39" i="44"/>
  <c r="AL39" i="46"/>
  <c r="AL39" i="44"/>
  <c r="AT39" i="46"/>
  <c r="AT39" i="44"/>
  <c r="BB39" i="46"/>
  <c r="BB39" i="44"/>
  <c r="R40" i="46"/>
  <c r="R40" i="44"/>
  <c r="AP40" i="46"/>
  <c r="AP40" i="44"/>
  <c r="BF40" i="46"/>
  <c r="BF40" i="44"/>
  <c r="BN40" i="46"/>
  <c r="BN40" i="44"/>
  <c r="M41" i="46"/>
  <c r="M41" i="44"/>
  <c r="AC41" i="46"/>
  <c r="AC41" i="44"/>
  <c r="AS41" i="46"/>
  <c r="AS41" i="44"/>
  <c r="BI41" i="46"/>
  <c r="BI41" i="44"/>
  <c r="D43" i="46"/>
  <c r="D43" i="44"/>
  <c r="T43" i="46"/>
  <c r="T43" i="44"/>
  <c r="AJ43" i="46"/>
  <c r="AJ43" i="44"/>
  <c r="BH43" i="46"/>
  <c r="BH43" i="44"/>
  <c r="G44" i="46"/>
  <c r="G44" i="44"/>
  <c r="W44" i="46"/>
  <c r="W44" i="44"/>
  <c r="AM44" i="46"/>
  <c r="AM44" i="44"/>
  <c r="BC44" i="46"/>
  <c r="BC44" i="44"/>
  <c r="N46" i="46"/>
  <c r="N46" i="44"/>
  <c r="AD46" i="46"/>
  <c r="AD46" i="44"/>
  <c r="AT46" i="46"/>
  <c r="AT46" i="44"/>
  <c r="BJ46" i="46"/>
  <c r="BJ46" i="44"/>
  <c r="A46" i="27"/>
  <c r="A46" i="29"/>
  <c r="A48" i="44"/>
  <c r="P48" i="46"/>
  <c r="P48" i="44"/>
  <c r="AF48" i="46"/>
  <c r="AF48" i="44"/>
  <c r="AV48" i="46"/>
  <c r="AV48" i="44"/>
  <c r="BL48" i="46"/>
  <c r="BL48" i="44"/>
  <c r="L49" i="46"/>
  <c r="L49" i="44"/>
  <c r="AB49" i="46"/>
  <c r="AB49" i="44"/>
  <c r="AJ49" i="46"/>
  <c r="AJ49" i="44"/>
  <c r="AR49" i="46"/>
  <c r="AR49" i="44"/>
  <c r="AZ49" i="46"/>
  <c r="AZ49" i="44"/>
  <c r="BH49" i="46"/>
  <c r="BH49" i="44"/>
  <c r="BP49" i="46"/>
  <c r="BP49" i="44"/>
  <c r="P50" i="46"/>
  <c r="P50" i="44"/>
  <c r="AF50" i="46"/>
  <c r="AF50" i="44"/>
  <c r="AV50" i="46"/>
  <c r="AV50" i="44"/>
  <c r="BD50" i="46"/>
  <c r="BD50" i="44"/>
  <c r="Q51" i="46"/>
  <c r="Q51" i="44"/>
  <c r="AG51" i="46"/>
  <c r="AG51" i="44"/>
  <c r="T52" i="46"/>
  <c r="T52" i="44"/>
  <c r="AJ52" i="46"/>
  <c r="AJ52" i="44"/>
  <c r="AZ52" i="46"/>
  <c r="AZ52" i="44"/>
  <c r="N53" i="46"/>
  <c r="N53" i="44"/>
  <c r="AD53" i="46"/>
  <c r="AD53" i="44"/>
  <c r="AH54" i="46"/>
  <c r="AH54" i="44"/>
  <c r="AX54" i="46"/>
  <c r="AX54" i="44"/>
  <c r="BN54" i="46"/>
  <c r="BN54" i="44"/>
  <c r="P55" i="46"/>
  <c r="P55" i="44"/>
  <c r="AF55" i="46"/>
  <c r="AF55" i="44"/>
  <c r="AV55" i="46"/>
  <c r="AV55" i="44"/>
  <c r="AQ56" i="46"/>
  <c r="AQ56" i="44"/>
  <c r="AY56" i="46"/>
  <c r="AY56" i="44"/>
  <c r="BO56" i="46"/>
  <c r="BO56" i="44"/>
  <c r="W57" i="46"/>
  <c r="W57" i="44"/>
  <c r="AE57" i="46"/>
  <c r="AE57" i="44"/>
  <c r="AM57" i="46"/>
  <c r="AM57" i="44"/>
  <c r="AU57" i="46"/>
  <c r="AU57" i="44"/>
  <c r="BC57" i="46"/>
  <c r="BC57" i="44"/>
  <c r="S58" i="46"/>
  <c r="S58" i="44"/>
  <c r="H60" i="46"/>
  <c r="H60" i="44"/>
  <c r="X60" i="46"/>
  <c r="X60" i="44"/>
  <c r="AN60" i="46"/>
  <c r="AN60" i="44"/>
  <c r="BD60" i="46"/>
  <c r="BD60" i="44"/>
  <c r="D61" i="46"/>
  <c r="D61" i="44"/>
  <c r="T61" i="46"/>
  <c r="T61" i="44"/>
  <c r="AR61" i="46"/>
  <c r="AR61" i="44"/>
  <c r="AZ61" i="46"/>
  <c r="AZ61" i="44"/>
  <c r="BH61" i="46"/>
  <c r="BH61" i="44"/>
  <c r="BP61" i="46"/>
  <c r="BP61" i="44"/>
  <c r="V63" i="46"/>
  <c r="V63" i="44"/>
  <c r="AD63" i="46"/>
  <c r="AD63" i="44"/>
  <c r="AT63" i="46"/>
  <c r="AT63" i="44"/>
  <c r="BB63" i="46"/>
  <c r="BB63" i="44"/>
  <c r="A62" i="27"/>
  <c r="A62" i="29"/>
  <c r="A64" i="44"/>
  <c r="I65" i="46"/>
  <c r="I65" i="44"/>
  <c r="Q65" i="46"/>
  <c r="Q65" i="44"/>
  <c r="Y65" i="46"/>
  <c r="Y65" i="44"/>
  <c r="AO65" i="46"/>
  <c r="AO65" i="44"/>
  <c r="BE65" i="46"/>
  <c r="BE65" i="44"/>
  <c r="BI66" i="46"/>
  <c r="BI66" i="44"/>
  <c r="BM67" i="46"/>
  <c r="BM67" i="44"/>
  <c r="M68" i="46"/>
  <c r="M68" i="44"/>
  <c r="AC68" i="46"/>
  <c r="AC68" i="44"/>
  <c r="AS68" i="46"/>
  <c r="AS68" i="44"/>
  <c r="BI68" i="46"/>
  <c r="BI68" i="44"/>
  <c r="I69" i="46"/>
  <c r="I69" i="44"/>
  <c r="Y69" i="46"/>
  <c r="Y69" i="44"/>
  <c r="AO69" i="46"/>
  <c r="AO69" i="44"/>
  <c r="BE69" i="46"/>
  <c r="BE69" i="44"/>
  <c r="E70" i="46"/>
  <c r="E70" i="44"/>
  <c r="U70" i="46"/>
  <c r="U70" i="44"/>
  <c r="AK70" i="46"/>
  <c r="AK70" i="44"/>
  <c r="BA70" i="46"/>
  <c r="BA70" i="44"/>
  <c r="BI70" i="46"/>
  <c r="BI70" i="44"/>
  <c r="BQ70" i="46"/>
  <c r="BQ70" i="44"/>
  <c r="E72" i="46"/>
  <c r="E72" i="44"/>
  <c r="U72" i="46"/>
  <c r="U72" i="44"/>
  <c r="BA72" i="46"/>
  <c r="BA72" i="44"/>
  <c r="BQ72" i="46"/>
  <c r="BQ72" i="44"/>
  <c r="Q73" i="46"/>
  <c r="Q73" i="44"/>
  <c r="O75" i="46"/>
  <c r="O75" i="44"/>
  <c r="W75" i="46"/>
  <c r="W75" i="44"/>
  <c r="AU75" i="46"/>
  <c r="AU75" i="44"/>
  <c r="S76" i="46"/>
  <c r="S76" i="44"/>
  <c r="AI76" i="46"/>
  <c r="AI76" i="44"/>
  <c r="AY76" i="46"/>
  <c r="AY76" i="44"/>
  <c r="BG76" i="46"/>
  <c r="BG76" i="44"/>
  <c r="E77" i="46"/>
  <c r="E77" i="44"/>
  <c r="U77" i="46"/>
  <c r="U77" i="44"/>
  <c r="AK77" i="46"/>
  <c r="AK77" i="44"/>
  <c r="BA77" i="46"/>
  <c r="BA77" i="44"/>
  <c r="BQ77" i="46"/>
  <c r="BQ77" i="44"/>
  <c r="Q78" i="46"/>
  <c r="Q78" i="44"/>
  <c r="AG78" i="46"/>
  <c r="AG78" i="44"/>
  <c r="AW78" i="46"/>
  <c r="AW78" i="44"/>
  <c r="BM78" i="46"/>
  <c r="BM78" i="44"/>
  <c r="AR79" i="46"/>
  <c r="AR79" i="44"/>
  <c r="AZ79" i="46"/>
  <c r="AZ79" i="44"/>
  <c r="BH79" i="46"/>
  <c r="BH79" i="44"/>
  <c r="H80" i="46"/>
  <c r="H80" i="44"/>
  <c r="P80" i="46"/>
  <c r="P80" i="44"/>
  <c r="AF80" i="46"/>
  <c r="AF80" i="44"/>
  <c r="AN80" i="46"/>
  <c r="AN80" i="44"/>
  <c r="AV80" i="46"/>
  <c r="AV80" i="44"/>
  <c r="BD80" i="46"/>
  <c r="BD80" i="44"/>
  <c r="BL80" i="46"/>
  <c r="BL80" i="44"/>
  <c r="K81" i="46"/>
  <c r="K81" i="44"/>
  <c r="S81" i="46"/>
  <c r="S81" i="44"/>
  <c r="AI81" i="46"/>
  <c r="AI81" i="44"/>
  <c r="AQ81" i="46"/>
  <c r="AQ81" i="44"/>
  <c r="AY81" i="46"/>
  <c r="AY81" i="44"/>
  <c r="BO81" i="46"/>
  <c r="BO81" i="44"/>
  <c r="O82" i="46"/>
  <c r="O82" i="44"/>
  <c r="AE82" i="46"/>
  <c r="AE82" i="44"/>
  <c r="AU82" i="46"/>
  <c r="AU82" i="44"/>
  <c r="S83" i="46"/>
  <c r="S83" i="44"/>
  <c r="AI83" i="46"/>
  <c r="AI83" i="44"/>
  <c r="AY83" i="46"/>
  <c r="AY83" i="44"/>
  <c r="BO83" i="46"/>
  <c r="BO83" i="44"/>
  <c r="O84" i="46"/>
  <c r="O84" i="44"/>
  <c r="AE84" i="46"/>
  <c r="AE84" i="44"/>
  <c r="AU84" i="46"/>
  <c r="AU84" i="44"/>
  <c r="S85" i="46"/>
  <c r="S85" i="44"/>
  <c r="AI85" i="46"/>
  <c r="AI85" i="44"/>
  <c r="AY85" i="46"/>
  <c r="AY85" i="44"/>
  <c r="BO85" i="46"/>
  <c r="BO85" i="44"/>
  <c r="O86" i="46"/>
  <c r="O86" i="44"/>
  <c r="AE86" i="46"/>
  <c r="AE86" i="44"/>
  <c r="AU86" i="46"/>
  <c r="AU86" i="44"/>
  <c r="S87" i="46"/>
  <c r="S87" i="44"/>
  <c r="AI87" i="46"/>
  <c r="AI87" i="44"/>
  <c r="AY87" i="46"/>
  <c r="AY87" i="44"/>
  <c r="BO87" i="46"/>
  <c r="BO87" i="44"/>
  <c r="O88" i="46"/>
  <c r="O88" i="44"/>
  <c r="AE88" i="46"/>
  <c r="AE88" i="44"/>
  <c r="AU88" i="46"/>
  <c r="AU88" i="44"/>
  <c r="S89" i="46"/>
  <c r="S89" i="44"/>
  <c r="AI89" i="46"/>
  <c r="AI89" i="44"/>
  <c r="AY89" i="46"/>
  <c r="AY89" i="44"/>
  <c r="BO89" i="46"/>
  <c r="BO89" i="44"/>
  <c r="O90" i="46"/>
  <c r="O90" i="44"/>
  <c r="AE90" i="46"/>
  <c r="AE90" i="44"/>
  <c r="AU90" i="46"/>
  <c r="AU90" i="44"/>
  <c r="R91" i="46"/>
  <c r="R91" i="44"/>
  <c r="AH91" i="46"/>
  <c r="AH91" i="44"/>
  <c r="AX91" i="46"/>
  <c r="AX91" i="44"/>
  <c r="BN91" i="46"/>
  <c r="BN91" i="44"/>
  <c r="N92" i="46"/>
  <c r="N92" i="44"/>
  <c r="AD92" i="46"/>
  <c r="AD92" i="44"/>
  <c r="AT92" i="46"/>
  <c r="AT92" i="44"/>
  <c r="A54" i="44"/>
  <c r="C64" i="46"/>
  <c r="C64" i="44" s="1"/>
  <c r="AU27" i="44"/>
  <c r="BG38" i="44"/>
  <c r="J45" i="44"/>
  <c r="R45" i="44"/>
  <c r="Z45" i="44"/>
  <c r="AH45" i="44"/>
  <c r="AP45" i="44"/>
  <c r="AX45" i="44"/>
  <c r="BF45" i="44"/>
  <c r="BN45" i="44"/>
  <c r="F47" i="44"/>
  <c r="N47" i="44"/>
  <c r="V47" i="44"/>
  <c r="AD47" i="44"/>
  <c r="AL47" i="44"/>
  <c r="AT47" i="44"/>
  <c r="BB47" i="44"/>
  <c r="BJ47" i="44"/>
  <c r="N63" i="44"/>
  <c r="E7" i="46"/>
  <c r="E7" i="44"/>
  <c r="AK7" i="46"/>
  <c r="AK7" i="44"/>
  <c r="Z8" i="46"/>
  <c r="Z8" i="44"/>
  <c r="AX112" i="46"/>
  <c r="AX112" i="44"/>
  <c r="U113" i="46"/>
  <c r="U113" i="44"/>
  <c r="BQ113" i="46"/>
  <c r="BQ113" i="44"/>
  <c r="BM114" i="46"/>
  <c r="BM114" i="44"/>
  <c r="AR115" i="46"/>
  <c r="AR115" i="44"/>
  <c r="H116" i="46"/>
  <c r="H116" i="44"/>
  <c r="BL116" i="46"/>
  <c r="BL116" i="44"/>
  <c r="AQ117" i="46"/>
  <c r="AQ117" i="44"/>
  <c r="AE118" i="46"/>
  <c r="AE118" i="44"/>
  <c r="Y119" i="46"/>
  <c r="Y119" i="44"/>
  <c r="M120" i="46"/>
  <c r="M120" i="44"/>
  <c r="BI120" i="46"/>
  <c r="BI120" i="44"/>
  <c r="AV121" i="46"/>
  <c r="AV121" i="44"/>
  <c r="AB122" i="46"/>
  <c r="AB122" i="44"/>
  <c r="X123" i="46"/>
  <c r="X123" i="44"/>
  <c r="L124" i="46"/>
  <c r="L124" i="44"/>
  <c r="AZ124" i="46"/>
  <c r="AZ124" i="44"/>
  <c r="BK125" i="46"/>
  <c r="BK125" i="44"/>
  <c r="BC128" i="46"/>
  <c r="BC128" i="44"/>
  <c r="AP129" i="46"/>
  <c r="AP129" i="44"/>
  <c r="AB130" i="46"/>
  <c r="AB130" i="44"/>
  <c r="O131" i="46"/>
  <c r="O131" i="44"/>
  <c r="AI132" i="46"/>
  <c r="AI132" i="44"/>
  <c r="W133" i="46"/>
  <c r="W133" i="44"/>
  <c r="BK133" i="46"/>
  <c r="BK133" i="44"/>
  <c r="AW134" i="46"/>
  <c r="AW134" i="44"/>
  <c r="AC135" i="46"/>
  <c r="AC135" i="44"/>
  <c r="BQ135" i="46"/>
  <c r="BQ135" i="44"/>
  <c r="AW136" i="46"/>
  <c r="AW136" i="44"/>
  <c r="Z137" i="46"/>
  <c r="Z137" i="44"/>
  <c r="N138" i="46"/>
  <c r="N138" i="44"/>
  <c r="A137" i="27"/>
  <c r="A137" i="29"/>
  <c r="A139" i="44"/>
  <c r="BD139" i="46"/>
  <c r="BD139" i="44"/>
  <c r="AJ140" i="46"/>
  <c r="AJ140" i="44"/>
  <c r="AL141" i="46"/>
  <c r="AL141" i="44"/>
  <c r="R142" i="46"/>
  <c r="R142" i="44"/>
  <c r="E143" i="46"/>
  <c r="E143" i="44"/>
  <c r="BI143" i="46"/>
  <c r="BI143" i="44"/>
  <c r="BE144" i="46"/>
  <c r="BE144" i="44"/>
  <c r="AJ145" i="46"/>
  <c r="AJ145" i="44"/>
  <c r="V146" i="46"/>
  <c r="V146" i="44"/>
  <c r="A145" i="27"/>
  <c r="A145" i="29"/>
  <c r="A147" i="44"/>
  <c r="AX147" i="46"/>
  <c r="AX147" i="44"/>
  <c r="AL148" i="46"/>
  <c r="AL148" i="44"/>
  <c r="AG149" i="46"/>
  <c r="AG149" i="44"/>
  <c r="M150" i="46"/>
  <c r="M150" i="44"/>
  <c r="G151" i="46"/>
  <c r="G151" i="44"/>
  <c r="AA152" i="46"/>
  <c r="AA152" i="44"/>
  <c r="AX158" i="46"/>
  <c r="AX158" i="44"/>
  <c r="BA7" i="46"/>
  <c r="BA7" i="44"/>
  <c r="J112" i="46"/>
  <c r="J112" i="44"/>
  <c r="BF112" i="46"/>
  <c r="BF112" i="44"/>
  <c r="AK113" i="46"/>
  <c r="AK113" i="44"/>
  <c r="AG114" i="46"/>
  <c r="AG114" i="44"/>
  <c r="L115" i="46"/>
  <c r="L115" i="44"/>
  <c r="BH115" i="46"/>
  <c r="BH115" i="44"/>
  <c r="AV116" i="46"/>
  <c r="AV116" i="44"/>
  <c r="AI117" i="46"/>
  <c r="AI117" i="44"/>
  <c r="W118" i="46"/>
  <c r="W118" i="44"/>
  <c r="I119" i="46"/>
  <c r="I119" i="44"/>
  <c r="BE119" i="46"/>
  <c r="BE119" i="44"/>
  <c r="BA120" i="46"/>
  <c r="BA120" i="44"/>
  <c r="AN121" i="46"/>
  <c r="AN121" i="44"/>
  <c r="T122" i="46"/>
  <c r="T122" i="44"/>
  <c r="BP122" i="46"/>
  <c r="BP122" i="44"/>
  <c r="BD123" i="46"/>
  <c r="BD123" i="44"/>
  <c r="AR124" i="46"/>
  <c r="AR124" i="44"/>
  <c r="AE125" i="46"/>
  <c r="AE125" i="44"/>
  <c r="I126" i="46"/>
  <c r="I126" i="44"/>
  <c r="AW126" i="46"/>
  <c r="AW126" i="44"/>
  <c r="S127" i="46"/>
  <c r="S127" i="44"/>
  <c r="G128" i="46"/>
  <c r="G128" i="44"/>
  <c r="AU128" i="46"/>
  <c r="AU128" i="44"/>
  <c r="AH129" i="46"/>
  <c r="AH129" i="44"/>
  <c r="L130" i="46"/>
  <c r="L130" i="44"/>
  <c r="BH130" i="46"/>
  <c r="BH130" i="44"/>
  <c r="AU131" i="46"/>
  <c r="AU131" i="44"/>
  <c r="AA132" i="46"/>
  <c r="AA132" i="44"/>
  <c r="O133" i="46"/>
  <c r="O133" i="44"/>
  <c r="BC133" i="46"/>
  <c r="BC133" i="44"/>
  <c r="AO134" i="46"/>
  <c r="AO134" i="44"/>
  <c r="U135" i="46"/>
  <c r="U135" i="44"/>
  <c r="BI135" i="46"/>
  <c r="BI135" i="44"/>
  <c r="AO136" i="46"/>
  <c r="AO136" i="44"/>
  <c r="J137" i="46"/>
  <c r="J137" i="44"/>
  <c r="BF137" i="46"/>
  <c r="BF137" i="44"/>
  <c r="AT138" i="46"/>
  <c r="AT138" i="44"/>
  <c r="AF139" i="46"/>
  <c r="AF139" i="44"/>
  <c r="T140" i="46"/>
  <c r="T140" i="44"/>
  <c r="F141" i="46"/>
  <c r="F141" i="44"/>
  <c r="J142" i="46"/>
  <c r="J142" i="44"/>
  <c r="BN142" i="46"/>
  <c r="BN142" i="44"/>
  <c r="BA143" i="46"/>
  <c r="BA143" i="44"/>
  <c r="AO144" i="46"/>
  <c r="AO144" i="44"/>
  <c r="AR145" i="46"/>
  <c r="AR145" i="44"/>
  <c r="AD146" i="46"/>
  <c r="AD146" i="44"/>
  <c r="R147" i="46"/>
  <c r="R147" i="44"/>
  <c r="N148" i="46"/>
  <c r="N148" i="44"/>
  <c r="BJ148" i="46"/>
  <c r="BJ148" i="44"/>
  <c r="Y149" i="46"/>
  <c r="Y149" i="44"/>
  <c r="E150" i="46"/>
  <c r="E150" i="44"/>
  <c r="BI150" i="46"/>
  <c r="BI150" i="44"/>
  <c r="AE151" i="46"/>
  <c r="AE151" i="44"/>
  <c r="BK151" i="46"/>
  <c r="BK151" i="44"/>
  <c r="AI152" i="46"/>
  <c r="AI152" i="44"/>
  <c r="G153" i="46"/>
  <c r="G153" i="44"/>
  <c r="AU153" i="46"/>
  <c r="AU153" i="44"/>
  <c r="S154" i="46"/>
  <c r="S154" i="44"/>
  <c r="BO154" i="46"/>
  <c r="BO154" i="44"/>
  <c r="BJ155" i="46"/>
  <c r="BJ155" i="44"/>
  <c r="AH156" i="46"/>
  <c r="AH156" i="44"/>
  <c r="N157" i="46"/>
  <c r="N157" i="44"/>
  <c r="BB157" i="46"/>
  <c r="BB157" i="44"/>
  <c r="Z158" i="46"/>
  <c r="Z158" i="44"/>
  <c r="T159" i="46"/>
  <c r="T159" i="44"/>
  <c r="BH159" i="46"/>
  <c r="BH159" i="44"/>
  <c r="AM160" i="46"/>
  <c r="AM160" i="44"/>
  <c r="BK160" i="46"/>
  <c r="BK160" i="44"/>
  <c r="AF161" i="46"/>
  <c r="AF161" i="44"/>
  <c r="BL161" i="46"/>
  <c r="BL161" i="44"/>
  <c r="AI162" i="46"/>
  <c r="AI162" i="44"/>
  <c r="O163" i="46"/>
  <c r="O163" i="44"/>
  <c r="BC163" i="46"/>
  <c r="BC163" i="44"/>
  <c r="AA164" i="46"/>
  <c r="AA164" i="44"/>
  <c r="F165" i="46"/>
  <c r="F165" i="44"/>
  <c r="AT165" i="46"/>
  <c r="AT165" i="44"/>
  <c r="AH166" i="46"/>
  <c r="AH166" i="44"/>
  <c r="D167" i="46"/>
  <c r="D167" i="44"/>
  <c r="AZ167" i="46"/>
  <c r="AZ167" i="44"/>
  <c r="X168" i="46"/>
  <c r="X168" i="44"/>
  <c r="AV168" i="46"/>
  <c r="AV168" i="44"/>
  <c r="D169" i="46"/>
  <c r="D169" i="44"/>
  <c r="T169" i="46"/>
  <c r="T169" i="44"/>
  <c r="BH169" i="46"/>
  <c r="BH169" i="44"/>
  <c r="AX8" i="44"/>
  <c r="J8" i="46"/>
  <c r="J8" i="44"/>
  <c r="BF8" i="46"/>
  <c r="BF8" i="44"/>
  <c r="AM9" i="46"/>
  <c r="AM9" i="44"/>
  <c r="BC9" i="46"/>
  <c r="BC9" i="44"/>
  <c r="Z112" i="46"/>
  <c r="Z112" i="44"/>
  <c r="AS113" i="46"/>
  <c r="AS113" i="44"/>
  <c r="Y114" i="46"/>
  <c r="Y114" i="44"/>
  <c r="D115" i="46"/>
  <c r="D115" i="44"/>
  <c r="AZ115" i="46"/>
  <c r="AZ115" i="44"/>
  <c r="AF116" i="46"/>
  <c r="AF116" i="44"/>
  <c r="AA117" i="46"/>
  <c r="AA117" i="44"/>
  <c r="O118" i="46"/>
  <c r="O118" i="44"/>
  <c r="BM119" i="46"/>
  <c r="BM119" i="44"/>
  <c r="AS120" i="46"/>
  <c r="AS120" i="44"/>
  <c r="AF121" i="46"/>
  <c r="AF121" i="44"/>
  <c r="AJ122" i="46"/>
  <c r="AJ122" i="44"/>
  <c r="AN123" i="46"/>
  <c r="AN123" i="44"/>
  <c r="T124" i="46"/>
  <c r="T124" i="44"/>
  <c r="G125" i="46"/>
  <c r="G125" i="44"/>
  <c r="AM125" i="46"/>
  <c r="AM125" i="44"/>
  <c r="Y126" i="46"/>
  <c r="Y126" i="44"/>
  <c r="BM126" i="46"/>
  <c r="BM126" i="44"/>
  <c r="AQ127" i="46"/>
  <c r="AQ127" i="44"/>
  <c r="BK128" i="46"/>
  <c r="BK128" i="44"/>
  <c r="AX129" i="46"/>
  <c r="AX129" i="44"/>
  <c r="AJ130" i="46"/>
  <c r="AJ130" i="44"/>
  <c r="G131" i="46"/>
  <c r="G131" i="44"/>
  <c r="BK131" i="46"/>
  <c r="BK131" i="44"/>
  <c r="AQ132" i="46"/>
  <c r="AQ132" i="44"/>
  <c r="AE133" i="46"/>
  <c r="AE133" i="44"/>
  <c r="I134" i="46"/>
  <c r="I134" i="44"/>
  <c r="BM134" i="46"/>
  <c r="BM134" i="44"/>
  <c r="I136" i="46"/>
  <c r="I136" i="44"/>
  <c r="BB138" i="46"/>
  <c r="BB138" i="44"/>
  <c r="AN139" i="46"/>
  <c r="AN139" i="44"/>
  <c r="AB140" i="46"/>
  <c r="AB140" i="44"/>
  <c r="N141" i="46"/>
  <c r="N141" i="44"/>
  <c r="BJ141" i="46"/>
  <c r="BJ141" i="44"/>
  <c r="AX142" i="46"/>
  <c r="AX142" i="44"/>
  <c r="AC143" i="46"/>
  <c r="AC143" i="44"/>
  <c r="Q144" i="46"/>
  <c r="Q144" i="44"/>
  <c r="L145" i="46"/>
  <c r="L145" i="44"/>
  <c r="BP145" i="46"/>
  <c r="BP145" i="44"/>
  <c r="BB146" i="46"/>
  <c r="BB146" i="44"/>
  <c r="BF147" i="46"/>
  <c r="BF147" i="44"/>
  <c r="AY154" i="46"/>
  <c r="AY154" i="44"/>
  <c r="AP156" i="46"/>
  <c r="AP156" i="44"/>
  <c r="F157" i="46"/>
  <c r="F157" i="44"/>
  <c r="AT157" i="46"/>
  <c r="AT157" i="44"/>
  <c r="AH158" i="46"/>
  <c r="AH158" i="44"/>
  <c r="L159" i="46"/>
  <c r="L159" i="44"/>
  <c r="AZ159" i="46"/>
  <c r="AZ159" i="44"/>
  <c r="AE160" i="46"/>
  <c r="AE160" i="44"/>
  <c r="BC160" i="46"/>
  <c r="BC160" i="44"/>
  <c r="X161" i="46"/>
  <c r="X161" i="44"/>
  <c r="BD161" i="46"/>
  <c r="BD161" i="44"/>
  <c r="AA162" i="46"/>
  <c r="AA162" i="44"/>
  <c r="G163" i="46"/>
  <c r="G163" i="44"/>
  <c r="AU163" i="46"/>
  <c r="AU163" i="44"/>
  <c r="S164" i="46"/>
  <c r="S164" i="44"/>
  <c r="BO164" i="46"/>
  <c r="BO164" i="44"/>
  <c r="BB165" i="46"/>
  <c r="BB165" i="44"/>
  <c r="Z166" i="46"/>
  <c r="Z166" i="44"/>
  <c r="L167" i="46"/>
  <c r="L167" i="44"/>
  <c r="BP167" i="46"/>
  <c r="BP167" i="44"/>
  <c r="AF168" i="46"/>
  <c r="AF168" i="44"/>
  <c r="BD168" i="46"/>
  <c r="BD168" i="44"/>
  <c r="L169" i="46"/>
  <c r="L169" i="44"/>
  <c r="AB169" i="46"/>
  <c r="AB169" i="44"/>
  <c r="AJ169" i="46"/>
  <c r="AJ169" i="44"/>
  <c r="O170" i="46"/>
  <c r="O170" i="44"/>
  <c r="BK9" i="44"/>
  <c r="A40" i="44"/>
  <c r="C40" i="46"/>
  <c r="C40" i="44" s="1"/>
  <c r="I42" i="44"/>
  <c r="Y42" i="44"/>
  <c r="AO42" i="44"/>
  <c r="BE42" i="44"/>
  <c r="G57" i="44"/>
  <c r="AG65" i="44"/>
  <c r="U7" i="44"/>
  <c r="K38" i="44"/>
  <c r="BJ39" i="44"/>
  <c r="BP52" i="44"/>
  <c r="R54" i="44"/>
  <c r="AJ61" i="44"/>
  <c r="E74" i="44"/>
  <c r="M74" i="44"/>
  <c r="U74" i="44"/>
  <c r="AC74" i="44"/>
  <c r="AK74" i="44"/>
  <c r="AS74" i="44"/>
  <c r="BA74" i="44"/>
  <c r="BI74" i="44"/>
  <c r="BQ74" i="44"/>
  <c r="AJ79" i="44"/>
  <c r="BQ7" i="46"/>
  <c r="BQ7" i="44"/>
  <c r="BN8" i="46"/>
  <c r="BN8" i="44"/>
  <c r="BN112" i="46"/>
  <c r="BN112" i="44"/>
  <c r="BA113" i="46"/>
  <c r="BA113" i="44"/>
  <c r="AO114" i="46"/>
  <c r="AO114" i="44"/>
  <c r="T115" i="46"/>
  <c r="T115" i="44"/>
  <c r="BP115" i="46"/>
  <c r="BP115" i="44"/>
  <c r="AN116" i="46"/>
  <c r="AN116" i="44"/>
  <c r="S117" i="46"/>
  <c r="S117" i="44"/>
  <c r="G118" i="46"/>
  <c r="G118" i="44"/>
  <c r="BK118" i="46"/>
  <c r="BK118" i="44"/>
  <c r="AW119" i="46"/>
  <c r="AW119" i="44"/>
  <c r="AK120" i="46"/>
  <c r="AK120" i="44"/>
  <c r="X121" i="46"/>
  <c r="X121" i="44"/>
  <c r="L122" i="46"/>
  <c r="L122" i="44"/>
  <c r="H123" i="46"/>
  <c r="H123" i="44"/>
  <c r="BH124" i="46"/>
  <c r="BH124" i="44"/>
  <c r="AY127" i="46"/>
  <c r="AY127" i="44"/>
  <c r="W128" i="46"/>
  <c r="W128" i="44"/>
  <c r="J129" i="46"/>
  <c r="J129" i="44"/>
  <c r="BN129" i="46"/>
  <c r="BN129" i="44"/>
  <c r="AZ130" i="46"/>
  <c r="AZ130" i="44"/>
  <c r="AM131" i="46"/>
  <c r="AM131" i="44"/>
  <c r="S132" i="46"/>
  <c r="S132" i="44"/>
  <c r="G133" i="46"/>
  <c r="G133" i="44"/>
  <c r="Q134" i="46"/>
  <c r="Q134" i="44"/>
  <c r="AX137" i="46"/>
  <c r="AX137" i="44"/>
  <c r="AL138" i="46"/>
  <c r="AL138" i="44"/>
  <c r="X139" i="46"/>
  <c r="X139" i="44"/>
  <c r="L140" i="46"/>
  <c r="L140" i="44"/>
  <c r="BP140" i="46"/>
  <c r="BP140" i="44"/>
  <c r="BB141" i="46"/>
  <c r="BB141" i="44"/>
  <c r="AH142" i="46"/>
  <c r="AH142" i="44"/>
  <c r="U143" i="46"/>
  <c r="U143" i="44"/>
  <c r="I144" i="46"/>
  <c r="I144" i="44"/>
  <c r="BM144" i="46"/>
  <c r="BM144" i="44"/>
  <c r="AZ145" i="46"/>
  <c r="AZ145" i="44"/>
  <c r="AL146" i="46"/>
  <c r="AL146" i="44"/>
  <c r="Z147" i="46"/>
  <c r="Z147" i="44"/>
  <c r="F148" i="46"/>
  <c r="F148" i="44"/>
  <c r="AT148" i="46"/>
  <c r="AT148" i="44"/>
  <c r="I149" i="46"/>
  <c r="I149" i="44"/>
  <c r="AW149" i="46"/>
  <c r="AW149" i="44"/>
  <c r="AC150" i="46"/>
  <c r="AC150" i="44"/>
  <c r="O151" i="46"/>
  <c r="O151" i="44"/>
  <c r="AU151" i="46"/>
  <c r="AU151" i="44"/>
  <c r="S152" i="46"/>
  <c r="S152" i="44"/>
  <c r="BO152" i="46"/>
  <c r="BO152" i="44"/>
  <c r="AE153" i="46"/>
  <c r="AE153" i="44"/>
  <c r="K154" i="46"/>
  <c r="K154" i="44"/>
  <c r="AD155" i="46"/>
  <c r="AD155" i="44"/>
  <c r="BF158" i="46"/>
  <c r="BF158" i="44"/>
  <c r="AJ159" i="46"/>
  <c r="AJ159" i="44"/>
  <c r="W160" i="46"/>
  <c r="W160" i="44"/>
  <c r="H161" i="46"/>
  <c r="H161" i="44"/>
  <c r="AM163" i="46"/>
  <c r="AM163" i="44"/>
  <c r="K164" i="46"/>
  <c r="K164" i="44"/>
  <c r="BG164" i="46"/>
  <c r="BG164" i="44"/>
  <c r="AL165" i="46"/>
  <c r="AL165" i="44"/>
  <c r="R166" i="46"/>
  <c r="R166" i="44"/>
  <c r="BN166" i="46"/>
  <c r="BN166" i="44"/>
  <c r="AR167" i="46"/>
  <c r="AR167" i="44"/>
  <c r="G170" i="46"/>
  <c r="G170" i="44"/>
  <c r="AM27" i="44"/>
  <c r="C48" i="46"/>
  <c r="C48" i="44" s="1"/>
  <c r="AP8" i="44"/>
  <c r="Q42" i="44"/>
  <c r="AG42" i="44"/>
  <c r="AW42" i="44"/>
  <c r="BM42" i="44"/>
  <c r="BL50" i="44"/>
  <c r="AS23" i="44"/>
  <c r="AX25" i="44"/>
  <c r="BH52" i="44"/>
  <c r="AB61" i="44"/>
  <c r="BP79" i="44"/>
  <c r="R93" i="46"/>
  <c r="R93" i="44"/>
  <c r="BB94" i="46"/>
  <c r="BB94" i="44"/>
  <c r="AX93" i="46"/>
  <c r="AX93" i="44"/>
  <c r="BF93" i="46"/>
  <c r="BF93" i="44"/>
  <c r="BN93" i="46"/>
  <c r="BN93" i="44"/>
  <c r="AD94" i="46"/>
  <c r="AD94" i="44"/>
  <c r="A93" i="27"/>
  <c r="A93" i="29"/>
  <c r="BJ92" i="46"/>
  <c r="BJ92" i="44"/>
  <c r="J93" i="46"/>
  <c r="J93" i="44"/>
  <c r="AH93" i="46"/>
  <c r="AH93" i="44"/>
  <c r="I95" i="46"/>
  <c r="I95" i="44"/>
  <c r="BB92" i="46"/>
  <c r="BB92" i="44"/>
  <c r="Z93" i="46"/>
  <c r="Z93" i="44"/>
  <c r="AT94" i="46"/>
  <c r="AT94" i="44"/>
  <c r="BJ94" i="44"/>
  <c r="A91" i="27"/>
  <c r="A91" i="29"/>
  <c r="AL94" i="46"/>
  <c r="AL94" i="44"/>
  <c r="C95" i="46"/>
  <c r="C95" i="44" s="1"/>
  <c r="V94" i="44"/>
  <c r="E96" i="46"/>
  <c r="E96" i="44"/>
  <c r="M96" i="46"/>
  <c r="M96" i="44"/>
  <c r="U96" i="46"/>
  <c r="U96" i="44"/>
  <c r="AC96" i="46"/>
  <c r="AC96" i="44"/>
  <c r="AK96" i="46"/>
  <c r="AK96" i="44"/>
  <c r="AS96" i="46"/>
  <c r="AS96" i="44"/>
  <c r="BA96" i="46"/>
  <c r="BA96" i="44"/>
  <c r="BI96" i="46"/>
  <c r="BI96" i="44"/>
  <c r="BQ96" i="46"/>
  <c r="BQ96" i="44"/>
  <c r="G99" i="46"/>
  <c r="G99" i="44"/>
  <c r="O99" i="46"/>
  <c r="O99" i="44"/>
  <c r="W99" i="46"/>
  <c r="W99" i="44"/>
  <c r="AE99" i="46"/>
  <c r="AE99" i="44"/>
  <c r="AM99" i="46"/>
  <c r="AM99" i="44"/>
  <c r="AU99" i="46"/>
  <c r="AU99" i="44"/>
  <c r="BC99" i="46"/>
  <c r="BC99" i="44"/>
  <c r="BK99" i="46"/>
  <c r="BK99" i="44"/>
  <c r="D105" i="46"/>
  <c r="D105" i="44"/>
  <c r="L105" i="46"/>
  <c r="L105" i="44"/>
  <c r="T105" i="46"/>
  <c r="T105" i="44"/>
  <c r="AB105" i="46"/>
  <c r="AB105" i="44"/>
  <c r="AJ105" i="46"/>
  <c r="AJ105" i="44"/>
  <c r="AR105" i="46"/>
  <c r="AR105" i="44"/>
  <c r="AZ105" i="46"/>
  <c r="AZ105" i="44"/>
  <c r="BH105" i="46"/>
  <c r="BH105" i="44"/>
  <c r="BP105" i="46"/>
  <c r="BP105" i="44"/>
  <c r="H106" i="46"/>
  <c r="H106" i="44"/>
  <c r="P106" i="46"/>
  <c r="P106" i="44"/>
  <c r="X106" i="46"/>
  <c r="X106" i="44"/>
  <c r="AF106" i="46"/>
  <c r="AF106" i="44"/>
  <c r="AN106" i="46"/>
  <c r="AN106" i="44"/>
  <c r="AV106" i="46"/>
  <c r="AV106" i="44"/>
  <c r="BD106" i="46"/>
  <c r="BD106" i="44"/>
  <c r="BL106" i="46"/>
  <c r="BL106" i="44"/>
  <c r="O108" i="46"/>
  <c r="O108" i="44"/>
  <c r="W108" i="46"/>
  <c r="W108" i="44"/>
  <c r="AE108" i="46"/>
  <c r="AE108" i="44"/>
  <c r="AM108" i="46"/>
  <c r="AM108" i="44"/>
  <c r="J109" i="46"/>
  <c r="J109" i="44"/>
  <c r="R109" i="46"/>
  <c r="R109" i="44"/>
  <c r="Z109" i="46"/>
  <c r="Z109" i="44"/>
  <c r="AH109" i="46"/>
  <c r="AH109" i="44"/>
  <c r="AP109" i="46"/>
  <c r="AP109" i="44"/>
  <c r="AX109" i="46"/>
  <c r="AX109" i="44"/>
  <c r="BF109" i="46"/>
  <c r="BF109" i="44"/>
  <c r="BN109" i="46"/>
  <c r="BN109" i="44"/>
  <c r="A109" i="27"/>
  <c r="A109" i="29"/>
  <c r="H111" i="46"/>
  <c r="H111" i="44"/>
  <c r="P111" i="46"/>
  <c r="P111" i="44"/>
  <c r="X111" i="46"/>
  <c r="X111" i="44"/>
  <c r="AF111" i="46"/>
  <c r="AF111" i="44"/>
  <c r="AN111" i="46"/>
  <c r="AN111" i="44"/>
  <c r="AV111" i="46"/>
  <c r="AV111" i="44"/>
  <c r="BD111" i="46"/>
  <c r="BD111" i="44"/>
  <c r="BL111" i="46"/>
  <c r="BL111" i="44"/>
  <c r="K98" i="44"/>
  <c r="S98" i="44"/>
  <c r="AA98" i="44"/>
  <c r="AI98" i="44"/>
  <c r="AQ98" i="44"/>
  <c r="AY98" i="44"/>
  <c r="BG98" i="44"/>
  <c r="BO98" i="44"/>
  <c r="K102" i="44"/>
  <c r="S102" i="44"/>
  <c r="AA102" i="44"/>
  <c r="AI102" i="44"/>
  <c r="AQ102" i="44"/>
  <c r="AY102" i="44"/>
  <c r="BG102" i="44"/>
  <c r="BO102" i="44"/>
  <c r="Q95" i="44"/>
  <c r="Y95" i="44"/>
  <c r="AG95" i="44"/>
  <c r="AO95" i="44"/>
  <c r="AW95" i="44"/>
  <c r="BE95" i="44"/>
  <c r="BM95" i="44"/>
  <c r="G97" i="44"/>
  <c r="O97" i="44"/>
  <c r="W97" i="44"/>
  <c r="AE97" i="44"/>
  <c r="AM97" i="44"/>
  <c r="AU97" i="44"/>
  <c r="BC97" i="44"/>
  <c r="BK97" i="44"/>
  <c r="G101" i="44"/>
  <c r="O101" i="44"/>
  <c r="W101" i="44"/>
  <c r="AE101" i="44"/>
  <c r="AM101" i="44"/>
  <c r="AU101" i="44"/>
  <c r="BC101" i="44"/>
  <c r="BK101" i="44"/>
  <c r="K100" i="44"/>
  <c r="S100" i="44"/>
  <c r="AA100" i="44"/>
  <c r="AI100" i="44"/>
  <c r="AQ100" i="44"/>
  <c r="AY100" i="44"/>
  <c r="BG100" i="44"/>
  <c r="BO100" i="44"/>
  <c r="E103" i="44"/>
  <c r="M103" i="44"/>
  <c r="U103" i="44"/>
  <c r="AC103" i="44"/>
  <c r="AK103" i="44"/>
  <c r="AS103" i="44"/>
  <c r="BA103" i="44"/>
  <c r="BI103" i="44"/>
  <c r="BQ103" i="44"/>
  <c r="A22" i="28"/>
  <c r="A22" i="29"/>
  <c r="A10" i="27"/>
  <c r="A10" i="29"/>
  <c r="A17" i="27"/>
  <c r="A17" i="29"/>
  <c r="A12" i="29"/>
  <c r="A20" i="29"/>
  <c r="A28" i="29"/>
  <c r="A36" i="29"/>
  <c r="A5" i="29"/>
  <c r="A13" i="29"/>
  <c r="A29" i="29"/>
  <c r="A37" i="29"/>
  <c r="A53" i="29"/>
  <c r="A61" i="29"/>
  <c r="A69" i="29"/>
  <c r="A77" i="29"/>
  <c r="A85" i="29"/>
  <c r="A101" i="29"/>
  <c r="A117" i="29"/>
  <c r="A125" i="29"/>
  <c r="A133" i="29"/>
  <c r="A141" i="29"/>
  <c r="W170" i="44"/>
  <c r="AT172" i="44"/>
  <c r="Z173" i="44"/>
  <c r="AY174" i="44"/>
  <c r="AD175" i="44"/>
  <c r="BN176" i="44"/>
  <c r="AD177" i="44"/>
  <c r="AS179" i="44"/>
  <c r="H180" i="44"/>
  <c r="AV180" i="44"/>
  <c r="BH183" i="44"/>
  <c r="K186" i="44"/>
  <c r="A6" i="29"/>
  <c r="A14" i="29"/>
  <c r="A30" i="29"/>
  <c r="A54" i="29"/>
  <c r="A70" i="29"/>
  <c r="A78" i="29"/>
  <c r="A94" i="29"/>
  <c r="A102" i="29"/>
  <c r="A110" i="29"/>
  <c r="A118" i="29"/>
  <c r="A126" i="29"/>
  <c r="A142" i="29"/>
  <c r="A7" i="29"/>
  <c r="A31" i="29"/>
  <c r="A39" i="29"/>
  <c r="A55" i="29"/>
  <c r="A63" i="29"/>
  <c r="A71" i="29"/>
  <c r="A79" i="29"/>
  <c r="A87" i="29"/>
  <c r="A95" i="29"/>
  <c r="A103" i="29"/>
  <c r="A111" i="29"/>
  <c r="A127" i="29"/>
  <c r="A135" i="29"/>
  <c r="A143" i="29"/>
  <c r="AD172" i="44"/>
  <c r="J173" i="44"/>
  <c r="A8" i="29"/>
  <c r="A16" i="29"/>
  <c r="A24" i="29"/>
  <c r="A32" i="29"/>
  <c r="A40" i="29"/>
  <c r="A48" i="29"/>
  <c r="A56" i="29"/>
  <c r="A64" i="29"/>
  <c r="A72" i="29"/>
  <c r="A96" i="29"/>
  <c r="A120" i="29"/>
  <c r="A128" i="29"/>
  <c r="A136" i="29"/>
  <c r="A144" i="29"/>
  <c r="BK170" i="44"/>
  <c r="V172" i="44"/>
  <c r="BN173" i="44"/>
  <c r="AA174" i="44"/>
  <c r="F175" i="44"/>
  <c r="AP176" i="44"/>
  <c r="R178" i="44"/>
  <c r="BF178" i="44"/>
  <c r="U179" i="44"/>
  <c r="AF180" i="44"/>
  <c r="A25" i="29"/>
  <c r="A33" i="29"/>
  <c r="A41" i="29"/>
  <c r="A57" i="29"/>
  <c r="A65" i="29"/>
  <c r="A73" i="29"/>
  <c r="A81" i="29"/>
  <c r="A89" i="29"/>
  <c r="A97" i="29"/>
  <c r="A105" i="29"/>
  <c r="A113" i="29"/>
  <c r="A121" i="29"/>
  <c r="A129" i="29"/>
  <c r="A18" i="29"/>
  <c r="A26" i="29"/>
  <c r="A34" i="29"/>
  <c r="A42" i="29"/>
  <c r="A58" i="29"/>
  <c r="A66" i="29"/>
  <c r="A74" i="29"/>
  <c r="A90" i="29"/>
  <c r="A98" i="29"/>
  <c r="A106" i="29"/>
  <c r="A114" i="29"/>
  <c r="A122" i="29"/>
  <c r="A130" i="29"/>
  <c r="A138" i="29"/>
  <c r="A146" i="29"/>
  <c r="A11" i="29"/>
  <c r="A19" i="29"/>
  <c r="A27" i="29"/>
  <c r="A35" i="29"/>
  <c r="A51" i="29"/>
  <c r="A59" i="29"/>
  <c r="A67" i="29"/>
  <c r="A83" i="29"/>
  <c r="A99" i="29"/>
  <c r="A107" i="29"/>
  <c r="A115" i="29"/>
  <c r="A123" i="29"/>
  <c r="A131" i="29"/>
  <c r="A139" i="29"/>
  <c r="A12" i="28"/>
  <c r="A76" i="28"/>
  <c r="A20" i="28"/>
  <c r="A92" i="28"/>
  <c r="A28" i="28"/>
  <c r="A100" i="28"/>
  <c r="A36" i="28"/>
  <c r="A108" i="28"/>
  <c r="A44" i="28"/>
  <c r="A116" i="28"/>
  <c r="A52" i="28"/>
  <c r="A124" i="28"/>
  <c r="A60" i="28"/>
  <c r="A132" i="28"/>
  <c r="A68" i="28"/>
  <c r="A140" i="28"/>
  <c r="V10" i="44"/>
  <c r="AC11" i="44"/>
  <c r="BI11" i="44"/>
  <c r="S14" i="44"/>
  <c r="BA18" i="44"/>
  <c r="J21" i="44"/>
  <c r="BN21" i="44"/>
  <c r="AK23" i="44"/>
  <c r="Z25" i="44"/>
  <c r="AE27" i="44"/>
  <c r="E160" i="44"/>
  <c r="BB10" i="44"/>
  <c r="R15" i="44"/>
  <c r="AZ19" i="44"/>
  <c r="AT22" i="44"/>
  <c r="N10" i="44"/>
  <c r="K14" i="44"/>
  <c r="BO14" i="44"/>
  <c r="J15" i="44"/>
  <c r="AD16" i="44"/>
  <c r="Y17" i="44"/>
  <c r="AS18" i="44"/>
  <c r="BF21" i="44"/>
  <c r="AL22" i="44"/>
  <c r="AC23" i="44"/>
  <c r="R25" i="44"/>
  <c r="AI31" i="44"/>
  <c r="H35" i="44"/>
  <c r="BL35" i="44"/>
  <c r="AK18" i="46"/>
  <c r="AK18" i="44"/>
  <c r="W20" i="46"/>
  <c r="W20" i="44"/>
  <c r="BC20" i="46"/>
  <c r="BC20" i="44"/>
  <c r="BJ22" i="46"/>
  <c r="BJ22" i="44"/>
  <c r="A21" i="27"/>
  <c r="A21" i="28"/>
  <c r="BQ23" i="46"/>
  <c r="BQ23" i="44"/>
  <c r="W27" i="46"/>
  <c r="W27" i="44"/>
  <c r="K28" i="46"/>
  <c r="K28" i="44"/>
  <c r="S28" i="46"/>
  <c r="S28" i="44"/>
  <c r="AA28" i="46"/>
  <c r="AA28" i="44"/>
  <c r="AI28" i="46"/>
  <c r="AI28" i="44"/>
  <c r="AQ28" i="46"/>
  <c r="AQ28" i="44"/>
  <c r="AY28" i="46"/>
  <c r="AY28" i="44"/>
  <c r="BG28" i="46"/>
  <c r="BG28" i="44"/>
  <c r="BO28" i="46"/>
  <c r="BO28" i="44"/>
  <c r="Q30" i="46"/>
  <c r="Q30" i="44"/>
  <c r="AQ31" i="46"/>
  <c r="AQ31" i="44"/>
  <c r="X35" i="46"/>
  <c r="X35" i="44"/>
  <c r="D36" i="46"/>
  <c r="D36" i="44"/>
  <c r="L36" i="46"/>
  <c r="L36" i="44"/>
  <c r="T36" i="46"/>
  <c r="T36" i="44"/>
  <c r="AB36" i="46"/>
  <c r="AB36" i="44"/>
  <c r="AJ36" i="46"/>
  <c r="AJ36" i="44"/>
  <c r="AR36" i="46"/>
  <c r="AR36" i="44"/>
  <c r="AZ36" i="46"/>
  <c r="AZ36" i="44"/>
  <c r="BH36" i="46"/>
  <c r="BH36" i="44"/>
  <c r="BP36" i="46"/>
  <c r="BP36" i="44"/>
  <c r="AA38" i="46"/>
  <c r="AA38" i="44"/>
  <c r="A38" i="27"/>
  <c r="A38" i="28"/>
  <c r="H147" i="46"/>
  <c r="H147" i="44"/>
  <c r="P147" i="46"/>
  <c r="P147" i="44"/>
  <c r="X147" i="46"/>
  <c r="X147" i="44"/>
  <c r="AF147" i="46"/>
  <c r="AF147" i="44"/>
  <c r="AN147" i="46"/>
  <c r="AN147" i="44"/>
  <c r="AV147" i="46"/>
  <c r="AV147" i="44"/>
  <c r="BD147" i="46"/>
  <c r="BD147" i="44"/>
  <c r="BL147" i="46"/>
  <c r="BL147" i="44"/>
  <c r="G149" i="46"/>
  <c r="G149" i="44"/>
  <c r="O149" i="46"/>
  <c r="O149" i="44"/>
  <c r="W149" i="46"/>
  <c r="W149" i="44"/>
  <c r="AE149" i="46"/>
  <c r="AE149" i="44"/>
  <c r="AM149" i="46"/>
  <c r="AM149" i="44"/>
  <c r="AU149" i="46"/>
  <c r="AU149" i="44"/>
  <c r="BC149" i="46"/>
  <c r="BC149" i="44"/>
  <c r="BK149" i="46"/>
  <c r="BK149" i="44"/>
  <c r="K150" i="46"/>
  <c r="K150" i="44"/>
  <c r="S150" i="46"/>
  <c r="S150" i="44"/>
  <c r="AA150" i="46"/>
  <c r="AA150" i="44"/>
  <c r="AI150" i="46"/>
  <c r="AI150" i="44"/>
  <c r="AQ150" i="46"/>
  <c r="AQ150" i="44"/>
  <c r="AY150" i="46"/>
  <c r="AY150" i="44"/>
  <c r="BG150" i="46"/>
  <c r="BG150" i="44"/>
  <c r="BO150" i="46"/>
  <c r="BO150" i="44"/>
  <c r="E151" i="46"/>
  <c r="E151" i="44"/>
  <c r="M151" i="46"/>
  <c r="M151" i="44"/>
  <c r="U151" i="46"/>
  <c r="U151" i="44"/>
  <c r="AC151" i="46"/>
  <c r="AC151" i="44"/>
  <c r="AK151" i="46"/>
  <c r="AK151" i="44"/>
  <c r="AS151" i="46"/>
  <c r="AS151" i="44"/>
  <c r="BA151" i="46"/>
  <c r="BA151" i="44"/>
  <c r="BI151" i="46"/>
  <c r="BI151" i="44"/>
  <c r="BQ151" i="46"/>
  <c r="BQ151" i="44"/>
  <c r="I152" i="46"/>
  <c r="I152" i="44"/>
  <c r="Q152" i="46"/>
  <c r="Q152" i="44"/>
  <c r="Y152" i="46"/>
  <c r="Y152" i="44"/>
  <c r="AG152" i="46"/>
  <c r="AG152" i="44"/>
  <c r="AO152" i="46"/>
  <c r="AO152" i="44"/>
  <c r="AW152" i="46"/>
  <c r="AW152" i="44"/>
  <c r="BE152" i="46"/>
  <c r="BE152" i="44"/>
  <c r="BM152" i="46"/>
  <c r="BM152" i="44"/>
  <c r="E153" i="46"/>
  <c r="E153" i="44"/>
  <c r="M153" i="46"/>
  <c r="M153" i="44"/>
  <c r="U153" i="46"/>
  <c r="U153" i="44"/>
  <c r="AC153" i="46"/>
  <c r="AC153" i="44"/>
  <c r="AK153" i="46"/>
  <c r="AK153" i="44"/>
  <c r="AS153" i="46"/>
  <c r="AS153" i="44"/>
  <c r="BA153" i="46"/>
  <c r="BA153" i="44"/>
  <c r="BI153" i="46"/>
  <c r="BI153" i="44"/>
  <c r="BQ153" i="46"/>
  <c r="BQ153" i="44"/>
  <c r="I154" i="46"/>
  <c r="I154" i="44"/>
  <c r="Q154" i="46"/>
  <c r="Q154" i="44"/>
  <c r="Y154" i="46"/>
  <c r="Y154" i="44"/>
  <c r="AG154" i="46"/>
  <c r="AG154" i="44"/>
  <c r="AO154" i="46"/>
  <c r="AO154" i="44"/>
  <c r="AW154" i="46"/>
  <c r="AW154" i="44"/>
  <c r="BE154" i="46"/>
  <c r="BE154" i="44"/>
  <c r="BM154" i="46"/>
  <c r="BM154" i="44"/>
  <c r="D155" i="46"/>
  <c r="D155" i="44"/>
  <c r="L155" i="46"/>
  <c r="L155" i="44"/>
  <c r="T155" i="46"/>
  <c r="T155" i="44"/>
  <c r="AB155" i="46"/>
  <c r="AB155" i="44"/>
  <c r="AJ155" i="46"/>
  <c r="AJ155" i="44"/>
  <c r="AR155" i="46"/>
  <c r="AR155" i="44"/>
  <c r="AZ155" i="46"/>
  <c r="AZ155" i="44"/>
  <c r="BH155" i="46"/>
  <c r="BH155" i="44"/>
  <c r="BP155" i="46"/>
  <c r="BP155" i="44"/>
  <c r="H156" i="46"/>
  <c r="H156" i="44"/>
  <c r="P156" i="46"/>
  <c r="P156" i="44"/>
  <c r="X156" i="46"/>
  <c r="X156" i="44"/>
  <c r="AF156" i="46"/>
  <c r="AF156" i="44"/>
  <c r="AN156" i="46"/>
  <c r="AN156" i="44"/>
  <c r="AV156" i="46"/>
  <c r="AV156" i="44"/>
  <c r="BD156" i="46"/>
  <c r="BD156" i="44"/>
  <c r="BL156" i="46"/>
  <c r="BL156" i="44"/>
  <c r="D157" i="46"/>
  <c r="D157" i="44"/>
  <c r="L157" i="46"/>
  <c r="L157" i="44"/>
  <c r="T157" i="46"/>
  <c r="T157" i="44"/>
  <c r="AB157" i="46"/>
  <c r="AB157" i="44"/>
  <c r="AJ157" i="46"/>
  <c r="AJ157" i="44"/>
  <c r="AR157" i="46"/>
  <c r="AR157" i="44"/>
  <c r="AZ157" i="46"/>
  <c r="AZ157" i="44"/>
  <c r="BH157" i="46"/>
  <c r="BH157" i="44"/>
  <c r="BP157" i="46"/>
  <c r="BP157" i="44"/>
  <c r="H158" i="46"/>
  <c r="H158" i="44"/>
  <c r="P158" i="46"/>
  <c r="P158" i="44"/>
  <c r="X158" i="46"/>
  <c r="X158" i="44"/>
  <c r="AF158" i="46"/>
  <c r="AF158" i="44"/>
  <c r="AN158" i="46"/>
  <c r="AN158" i="44"/>
  <c r="AV158" i="46"/>
  <c r="AV158" i="44"/>
  <c r="BD158" i="46"/>
  <c r="BD158" i="44"/>
  <c r="BL158" i="46"/>
  <c r="BL158" i="44"/>
  <c r="J159" i="46"/>
  <c r="J159" i="44"/>
  <c r="R159" i="46"/>
  <c r="R159" i="44"/>
  <c r="AH159" i="46"/>
  <c r="AH159" i="44"/>
  <c r="AP159" i="46"/>
  <c r="AP159" i="44"/>
  <c r="AX159" i="46"/>
  <c r="AX159" i="44"/>
  <c r="BF159" i="46"/>
  <c r="BF159" i="44"/>
  <c r="BN159" i="46"/>
  <c r="BN159" i="44"/>
  <c r="M160" i="46"/>
  <c r="M160" i="44"/>
  <c r="U160" i="46"/>
  <c r="U160" i="44"/>
  <c r="AC160" i="46"/>
  <c r="AC160" i="44"/>
  <c r="AK160" i="46"/>
  <c r="AK160" i="44"/>
  <c r="BA160" i="46"/>
  <c r="BA160" i="44"/>
  <c r="BI160" i="46"/>
  <c r="BI160" i="44"/>
  <c r="BQ160" i="46"/>
  <c r="BQ160" i="44"/>
  <c r="BJ161" i="46"/>
  <c r="BJ161" i="44"/>
  <c r="E163" i="46"/>
  <c r="E163" i="44"/>
  <c r="M163" i="46"/>
  <c r="M163" i="44"/>
  <c r="U163" i="46"/>
  <c r="U163" i="44"/>
  <c r="AC163" i="46"/>
  <c r="AC163" i="44"/>
  <c r="AK163" i="46"/>
  <c r="AK163" i="44"/>
  <c r="AS163" i="46"/>
  <c r="AS163" i="44"/>
  <c r="BA163" i="46"/>
  <c r="BA163" i="44"/>
  <c r="BI163" i="46"/>
  <c r="BI163" i="44"/>
  <c r="BQ163" i="46"/>
  <c r="BQ163" i="44"/>
  <c r="I164" i="46"/>
  <c r="I164" i="44"/>
  <c r="Q164" i="46"/>
  <c r="Q164" i="44"/>
  <c r="Y164" i="46"/>
  <c r="Y164" i="44"/>
  <c r="AG164" i="46"/>
  <c r="AG164" i="44"/>
  <c r="AO164" i="46"/>
  <c r="AO164" i="44"/>
  <c r="AW164" i="46"/>
  <c r="AW164" i="44"/>
  <c r="BE164" i="46"/>
  <c r="BE164" i="44"/>
  <c r="BM164" i="46"/>
  <c r="BM164" i="44"/>
  <c r="H166" i="46"/>
  <c r="H166" i="44"/>
  <c r="P166" i="46"/>
  <c r="P166" i="44"/>
  <c r="X166" i="46"/>
  <c r="X166" i="44"/>
  <c r="AF166" i="46"/>
  <c r="AF166" i="44"/>
  <c r="AN166" i="46"/>
  <c r="AN166" i="44"/>
  <c r="AV166" i="46"/>
  <c r="AV166" i="44"/>
  <c r="BD166" i="46"/>
  <c r="BD166" i="44"/>
  <c r="BL166" i="46"/>
  <c r="BL166" i="44"/>
  <c r="J167" i="46"/>
  <c r="J167" i="44"/>
  <c r="Z167" i="46"/>
  <c r="Z167" i="44"/>
  <c r="AH167" i="46"/>
  <c r="AH167" i="44"/>
  <c r="AP167" i="46"/>
  <c r="AP167" i="44"/>
  <c r="AX167" i="46"/>
  <c r="AX167" i="44"/>
  <c r="BF167" i="46"/>
  <c r="BF167" i="44"/>
  <c r="W13" i="46"/>
  <c r="W13" i="44"/>
  <c r="AH15" i="46"/>
  <c r="AH15" i="44"/>
  <c r="BB16" i="46"/>
  <c r="BB16" i="44"/>
  <c r="J25" i="46"/>
  <c r="J25" i="44"/>
  <c r="M11" i="44"/>
  <c r="O13" i="44"/>
  <c r="AY14" i="44"/>
  <c r="AP21" i="44"/>
  <c r="BN25" i="44"/>
  <c r="O27" i="44"/>
  <c r="D148" i="44"/>
  <c r="L148" i="44"/>
  <c r="T148" i="44"/>
  <c r="AB148" i="44"/>
  <c r="AJ148" i="44"/>
  <c r="AR148" i="44"/>
  <c r="AZ148" i="44"/>
  <c r="BH148" i="44"/>
  <c r="BP148" i="44"/>
  <c r="A9" i="27"/>
  <c r="A9" i="28"/>
  <c r="U11" i="46"/>
  <c r="U11" i="44"/>
  <c r="BC13" i="46"/>
  <c r="BC13" i="44"/>
  <c r="AA14" i="46"/>
  <c r="AA14" i="44"/>
  <c r="A15" i="27"/>
  <c r="A15" i="28"/>
  <c r="BE17" i="46"/>
  <c r="BE17" i="44"/>
  <c r="AR19" i="46"/>
  <c r="AR19" i="44"/>
  <c r="R21" i="46"/>
  <c r="R21" i="44"/>
  <c r="E23" i="46"/>
  <c r="E23" i="44"/>
  <c r="A23" i="27"/>
  <c r="A23" i="28"/>
  <c r="AX15" i="44"/>
  <c r="I17" i="44"/>
  <c r="AJ19" i="44"/>
  <c r="G20" i="44"/>
  <c r="V22" i="44"/>
  <c r="M23" i="44"/>
  <c r="AL10" i="44"/>
  <c r="AS11" i="44"/>
  <c r="G13" i="44"/>
  <c r="AM13" i="44"/>
  <c r="AQ14" i="44"/>
  <c r="AP15" i="44"/>
  <c r="N16" i="44"/>
  <c r="AC18" i="44"/>
  <c r="AB19" i="44"/>
  <c r="AM20" i="44"/>
  <c r="AH21" i="44"/>
  <c r="N22" i="44"/>
  <c r="BF25" i="44"/>
  <c r="G27" i="44"/>
  <c r="BK27" i="44"/>
  <c r="AW30" i="44"/>
  <c r="K31" i="44"/>
  <c r="E34" i="44"/>
  <c r="M34" i="44"/>
  <c r="U34" i="44"/>
  <c r="AC34" i="44"/>
  <c r="AK34" i="44"/>
  <c r="AS34" i="44"/>
  <c r="BA34" i="44"/>
  <c r="BI34" i="44"/>
  <c r="BQ34" i="44"/>
  <c r="AN35" i="44"/>
  <c r="F161" i="44"/>
  <c r="N161" i="44"/>
  <c r="V161" i="44"/>
  <c r="AD161" i="44"/>
  <c r="AL161" i="44"/>
  <c r="E11" i="44"/>
  <c r="J12" i="44"/>
  <c r="R12" i="44"/>
  <c r="Z12" i="44"/>
  <c r="AH12" i="44"/>
  <c r="AP12" i="44"/>
  <c r="AX12" i="44"/>
  <c r="BF12" i="44"/>
  <c r="BN12" i="44"/>
  <c r="BK13" i="44"/>
  <c r="AI14" i="44"/>
  <c r="AW17" i="44"/>
  <c r="U18" i="44"/>
  <c r="T19" i="44"/>
  <c r="Z21" i="44"/>
  <c r="F22" i="44"/>
  <c r="BI23" i="44"/>
  <c r="AD10" i="44"/>
  <c r="BJ10" i="44"/>
  <c r="AK11" i="44"/>
  <c r="BQ11" i="44"/>
  <c r="AE13" i="44"/>
  <c r="F16" i="44"/>
  <c r="AT16" i="44"/>
  <c r="AO17" i="44"/>
  <c r="M18" i="44"/>
  <c r="BQ18" i="44"/>
  <c r="L19" i="44"/>
  <c r="BP19" i="44"/>
  <c r="AE20" i="44"/>
  <c r="BK20" i="44"/>
  <c r="BA23" i="44"/>
  <c r="F24" i="44"/>
  <c r="N24" i="44"/>
  <c r="V24" i="44"/>
  <c r="AD24" i="44"/>
  <c r="AL24" i="44"/>
  <c r="AT24" i="44"/>
  <c r="BB24" i="44"/>
  <c r="BJ24" i="44"/>
  <c r="AP25" i="44"/>
  <c r="K26" i="44"/>
  <c r="S26" i="44"/>
  <c r="AA26" i="44"/>
  <c r="AQ26" i="44"/>
  <c r="A47" i="27"/>
  <c r="A47" i="28"/>
  <c r="A49" i="27"/>
  <c r="A49" i="28"/>
  <c r="L190" i="46"/>
  <c r="L190" i="44"/>
  <c r="AB190" i="46"/>
  <c r="AB190" i="44"/>
  <c r="AJ190" i="46"/>
  <c r="AJ190" i="44"/>
  <c r="AR190" i="46"/>
  <c r="AR190" i="44"/>
  <c r="AZ190" i="46"/>
  <c r="AZ190" i="44"/>
  <c r="H191" i="46"/>
  <c r="H191" i="44"/>
  <c r="P191" i="46"/>
  <c r="P191" i="44"/>
  <c r="X191" i="46"/>
  <c r="X191" i="44"/>
  <c r="AV191" i="46"/>
  <c r="AV191" i="44"/>
  <c r="BD191" i="46"/>
  <c r="BD191" i="44"/>
  <c r="BL191" i="46"/>
  <c r="BL191" i="44"/>
  <c r="S192" i="46"/>
  <c r="S192" i="44"/>
  <c r="AA192" i="46"/>
  <c r="AA192" i="44"/>
  <c r="AI192" i="46"/>
  <c r="AI192" i="44"/>
  <c r="AY192" i="46"/>
  <c r="AY192" i="44"/>
  <c r="BO192" i="46"/>
  <c r="BO192" i="44"/>
  <c r="G193" i="46"/>
  <c r="G193" i="44"/>
  <c r="AE193" i="46"/>
  <c r="AE193" i="44"/>
  <c r="AM193" i="46"/>
  <c r="AM193" i="44"/>
  <c r="AU193" i="46"/>
  <c r="AU193" i="44"/>
  <c r="J194" i="46"/>
  <c r="J194" i="44"/>
  <c r="R194" i="46"/>
  <c r="R194" i="44"/>
  <c r="AH194" i="46"/>
  <c r="AH194" i="44"/>
  <c r="AX194" i="46"/>
  <c r="AX194" i="44"/>
  <c r="BF194" i="46"/>
  <c r="BF194" i="44"/>
  <c r="BN194" i="46"/>
  <c r="BN194" i="44"/>
  <c r="E195" i="46"/>
  <c r="E195" i="44"/>
  <c r="U195" i="46"/>
  <c r="U195" i="44"/>
  <c r="AC195" i="46"/>
  <c r="AC195" i="44"/>
  <c r="AK195" i="46"/>
  <c r="AK195" i="44"/>
  <c r="BI195" i="46"/>
  <c r="BI195" i="44"/>
  <c r="BQ195" i="46"/>
  <c r="BQ195" i="44"/>
  <c r="H196" i="46"/>
  <c r="H196" i="44"/>
  <c r="P196" i="46"/>
  <c r="P196" i="44"/>
  <c r="X196" i="46"/>
  <c r="X196" i="44"/>
  <c r="AF196" i="46"/>
  <c r="AF196" i="44"/>
  <c r="AN196" i="46"/>
  <c r="AN196" i="44"/>
  <c r="AV196" i="46"/>
  <c r="AV196" i="44"/>
  <c r="BD196" i="46"/>
  <c r="BD196" i="44"/>
  <c r="BL196" i="46"/>
  <c r="BL196" i="44"/>
  <c r="K197" i="46"/>
  <c r="K197" i="44"/>
  <c r="S197" i="46"/>
  <c r="S197" i="44"/>
  <c r="AA197" i="46"/>
  <c r="AA197" i="44"/>
  <c r="AI197" i="46"/>
  <c r="AI197" i="44"/>
  <c r="AQ197" i="46"/>
  <c r="AQ197" i="44"/>
  <c r="AY197" i="46"/>
  <c r="AY197" i="44"/>
  <c r="BG197" i="46"/>
  <c r="BG197" i="44"/>
  <c r="BO197" i="46"/>
  <c r="BO197" i="44"/>
  <c r="G198" i="46"/>
  <c r="G198" i="44"/>
  <c r="O198" i="46"/>
  <c r="O198" i="44"/>
  <c r="W198" i="46"/>
  <c r="W198" i="44"/>
  <c r="AE198" i="46"/>
  <c r="AE198" i="44"/>
  <c r="AU198" i="46"/>
  <c r="AU198" i="44"/>
  <c r="BC198" i="46"/>
  <c r="BC198" i="44"/>
  <c r="K199" i="46"/>
  <c r="K199" i="44"/>
  <c r="S199" i="46"/>
  <c r="S199" i="44"/>
  <c r="AA199" i="46"/>
  <c r="AA199" i="44"/>
  <c r="AI199" i="46"/>
  <c r="AI199" i="44"/>
  <c r="AQ199" i="46"/>
  <c r="AQ199" i="44"/>
  <c r="AY199" i="46"/>
  <c r="AY199" i="44"/>
  <c r="BG199" i="46"/>
  <c r="BG199" i="44"/>
  <c r="BO199" i="46"/>
  <c r="BO199" i="44"/>
  <c r="AZ200" i="46"/>
  <c r="AZ200" i="44"/>
  <c r="BH200" i="46"/>
  <c r="BH200" i="44"/>
  <c r="BP200" i="46"/>
  <c r="BP200" i="44"/>
  <c r="H201" i="46"/>
  <c r="H201" i="44"/>
  <c r="P201" i="46"/>
  <c r="P201" i="44"/>
  <c r="X201" i="46"/>
  <c r="X201" i="44"/>
  <c r="AF201" i="46"/>
  <c r="AF201" i="44"/>
  <c r="AN201" i="46"/>
  <c r="AN201" i="44"/>
  <c r="AV201" i="46"/>
  <c r="AV201" i="44"/>
  <c r="BD201" i="46"/>
  <c r="BD201" i="44"/>
  <c r="BL201" i="46"/>
  <c r="BL201" i="44"/>
  <c r="H203" i="46"/>
  <c r="H203" i="44"/>
  <c r="P203" i="46"/>
  <c r="P203" i="44"/>
  <c r="X203" i="46"/>
  <c r="X203" i="44"/>
  <c r="BD203" i="46"/>
  <c r="BD203" i="44"/>
  <c r="S204" i="46"/>
  <c r="S204" i="44"/>
  <c r="AA204" i="46"/>
  <c r="AA204" i="44"/>
  <c r="AQ204" i="46"/>
  <c r="AQ204" i="44"/>
  <c r="AY204" i="46"/>
  <c r="AY204" i="44"/>
  <c r="A84" i="28"/>
  <c r="A43" i="27"/>
  <c r="A43" i="28"/>
  <c r="M168" i="46"/>
  <c r="M168" i="44"/>
  <c r="U168" i="46"/>
  <c r="U168" i="44"/>
  <c r="AC168" i="46"/>
  <c r="AC168" i="44"/>
  <c r="AK168" i="46"/>
  <c r="AK168" i="44"/>
  <c r="I169" i="46"/>
  <c r="I169" i="44"/>
  <c r="Q169" i="46"/>
  <c r="Q169" i="44"/>
  <c r="Y169" i="46"/>
  <c r="Y169" i="44"/>
  <c r="AG169" i="46"/>
  <c r="AG169" i="44"/>
  <c r="AO169" i="46"/>
  <c r="AO169" i="44"/>
  <c r="AW169" i="46"/>
  <c r="AW169" i="44"/>
  <c r="BE169" i="46"/>
  <c r="BE169" i="44"/>
  <c r="BM169" i="46"/>
  <c r="BM169" i="44"/>
  <c r="K172" i="46"/>
  <c r="K172" i="44"/>
  <c r="S172" i="46"/>
  <c r="S172" i="44"/>
  <c r="AA172" i="46"/>
  <c r="AA172" i="44"/>
  <c r="AI172" i="46"/>
  <c r="AI172" i="44"/>
  <c r="AQ172" i="46"/>
  <c r="AQ172" i="44"/>
  <c r="AY172" i="46"/>
  <c r="AY172" i="44"/>
  <c r="BG172" i="46"/>
  <c r="BG172" i="44"/>
  <c r="BO172" i="46"/>
  <c r="BO172" i="44"/>
  <c r="G173" i="46"/>
  <c r="G173" i="44"/>
  <c r="O173" i="46"/>
  <c r="O173" i="44"/>
  <c r="W173" i="46"/>
  <c r="W173" i="44"/>
  <c r="AE173" i="46"/>
  <c r="AE173" i="44"/>
  <c r="AM173" i="46"/>
  <c r="AM173" i="44"/>
  <c r="AU173" i="46"/>
  <c r="AU173" i="44"/>
  <c r="BC173" i="46"/>
  <c r="BC173" i="44"/>
  <c r="BK173" i="46"/>
  <c r="BK173" i="44"/>
  <c r="H174" i="46"/>
  <c r="H174" i="44"/>
  <c r="P174" i="46"/>
  <c r="P174" i="44"/>
  <c r="X174" i="46"/>
  <c r="X174" i="44"/>
  <c r="AF174" i="46"/>
  <c r="AF174" i="44"/>
  <c r="AN174" i="46"/>
  <c r="AN174" i="44"/>
  <c r="AV174" i="46"/>
  <c r="AV174" i="44"/>
  <c r="BD174" i="46"/>
  <c r="BD174" i="44"/>
  <c r="BL174" i="46"/>
  <c r="BL174" i="44"/>
  <c r="K175" i="46"/>
  <c r="K175" i="44"/>
  <c r="S175" i="46"/>
  <c r="S175" i="44"/>
  <c r="AA175" i="46"/>
  <c r="AA175" i="44"/>
  <c r="AI175" i="46"/>
  <c r="AI175" i="44"/>
  <c r="AQ175" i="46"/>
  <c r="AQ175" i="44"/>
  <c r="AY175" i="46"/>
  <c r="AY175" i="44"/>
  <c r="BO175" i="46"/>
  <c r="BO175" i="44"/>
  <c r="O176" i="46"/>
  <c r="O176" i="44"/>
  <c r="K177" i="46"/>
  <c r="K177" i="44"/>
  <c r="S177" i="46"/>
  <c r="S177" i="44"/>
  <c r="AA177" i="46"/>
  <c r="AA177" i="44"/>
  <c r="AI177" i="46"/>
  <c r="AI177" i="44"/>
  <c r="BG177" i="46"/>
  <c r="BG177" i="44"/>
  <c r="G178" i="46"/>
  <c r="G178" i="44"/>
  <c r="O178" i="46"/>
  <c r="O178" i="44"/>
  <c r="AM178" i="46"/>
  <c r="AM178" i="44"/>
  <c r="BC178" i="46"/>
  <c r="BC178" i="44"/>
  <c r="BK178" i="46"/>
  <c r="BK178" i="44"/>
  <c r="J179" i="46"/>
  <c r="J179" i="44"/>
  <c r="R179" i="46"/>
  <c r="R179" i="44"/>
  <c r="Z179" i="46"/>
  <c r="Z179" i="44"/>
  <c r="AH179" i="46"/>
  <c r="AH179" i="44"/>
  <c r="AP179" i="46"/>
  <c r="AP179" i="44"/>
  <c r="AX179" i="46"/>
  <c r="AX179" i="44"/>
  <c r="BF179" i="46"/>
  <c r="BF179" i="44"/>
  <c r="BN179" i="46"/>
  <c r="BN179" i="44"/>
  <c r="E180" i="46"/>
  <c r="E180" i="44"/>
  <c r="M180" i="46"/>
  <c r="M180" i="44"/>
  <c r="U180" i="46"/>
  <c r="U180" i="44"/>
  <c r="AS180" i="46"/>
  <c r="AS180" i="44"/>
  <c r="BA180" i="46"/>
  <c r="BA180" i="44"/>
  <c r="BI180" i="46"/>
  <c r="BI180" i="44"/>
  <c r="BQ180" i="46"/>
  <c r="BQ180" i="44"/>
  <c r="K184" i="46"/>
  <c r="K184" i="44"/>
  <c r="AI184" i="46"/>
  <c r="AI184" i="44"/>
  <c r="AY184" i="46"/>
  <c r="AY184" i="44"/>
  <c r="BO184" i="46"/>
  <c r="BO184" i="44"/>
  <c r="N185" i="46"/>
  <c r="N185" i="44"/>
  <c r="AD185" i="46"/>
  <c r="AD185" i="44"/>
  <c r="AL185" i="46"/>
  <c r="AL185" i="44"/>
  <c r="AT185" i="46"/>
  <c r="AT185" i="44"/>
  <c r="BB185" i="46"/>
  <c r="BB185" i="44"/>
  <c r="H186" i="46"/>
  <c r="H186" i="44"/>
  <c r="P186" i="46"/>
  <c r="P186" i="44"/>
  <c r="X186" i="46"/>
  <c r="X186" i="44"/>
  <c r="AF186" i="46"/>
  <c r="AF186" i="44"/>
  <c r="AN186" i="46"/>
  <c r="AN186" i="44"/>
  <c r="AV186" i="46"/>
  <c r="AV186" i="44"/>
  <c r="BD186" i="46"/>
  <c r="BD186" i="44"/>
  <c r="BL186" i="46"/>
  <c r="BL186" i="44"/>
  <c r="D187" i="46"/>
  <c r="D187" i="44"/>
  <c r="AB187" i="46"/>
  <c r="AB187" i="44"/>
  <c r="AR187" i="46"/>
  <c r="AR187" i="44"/>
  <c r="AZ187" i="46"/>
  <c r="AZ187" i="44"/>
  <c r="BH187" i="46"/>
  <c r="BH187" i="44"/>
  <c r="BP187" i="46"/>
  <c r="BP187" i="44"/>
  <c r="J189" i="46"/>
  <c r="J189" i="44"/>
  <c r="R189" i="46"/>
  <c r="R189" i="44"/>
  <c r="Z189" i="46"/>
  <c r="Z189" i="44"/>
  <c r="AH189" i="46"/>
  <c r="AH189" i="44"/>
  <c r="AP189" i="46"/>
  <c r="AP189" i="44"/>
  <c r="AX189" i="46"/>
  <c r="AX189" i="44"/>
  <c r="BF189" i="46"/>
  <c r="BF189" i="44"/>
  <c r="BN189" i="46"/>
  <c r="BN189" i="44"/>
  <c r="AS168" i="44"/>
  <c r="D170" i="44"/>
  <c r="L170" i="44"/>
  <c r="T170" i="44"/>
  <c r="AB170" i="44"/>
  <c r="AJ170" i="44"/>
  <c r="AR170" i="44"/>
  <c r="AZ170" i="44"/>
  <c r="BH170" i="44"/>
  <c r="BP170" i="44"/>
  <c r="BP190" i="44"/>
  <c r="K192" i="44"/>
  <c r="M195" i="44"/>
  <c r="AS195" i="44"/>
  <c r="E146" i="46"/>
  <c r="E146" i="44"/>
  <c r="M146" i="46"/>
  <c r="M146" i="44"/>
  <c r="U146" i="46"/>
  <c r="U146" i="44"/>
  <c r="AC146" i="46"/>
  <c r="AC146" i="44"/>
  <c r="AK146" i="46"/>
  <c r="AK146" i="44"/>
  <c r="AS146" i="46"/>
  <c r="AS146" i="44"/>
  <c r="BA146" i="46"/>
  <c r="BA146" i="44"/>
  <c r="BI146" i="46"/>
  <c r="BI146" i="44"/>
  <c r="BQ146" i="46"/>
  <c r="BQ146" i="44"/>
  <c r="H61" i="44"/>
  <c r="K64" i="44"/>
  <c r="AQ64" i="44"/>
  <c r="BI65" i="44"/>
  <c r="AW66" i="44"/>
  <c r="AC67" i="44"/>
  <c r="L71" i="44"/>
  <c r="AR71" i="44"/>
  <c r="H72" i="44"/>
  <c r="P72" i="44"/>
  <c r="X72" i="44"/>
  <c r="AF72" i="44"/>
  <c r="AN72" i="44"/>
  <c r="AV72" i="44"/>
  <c r="BD72" i="44"/>
  <c r="BL72" i="44"/>
  <c r="J75" i="44"/>
  <c r="R75" i="44"/>
  <c r="Z75" i="44"/>
  <c r="AH75" i="44"/>
  <c r="AP75" i="44"/>
  <c r="AX75" i="44"/>
  <c r="BF75" i="44"/>
  <c r="BL108" i="44"/>
  <c r="I116" i="44"/>
  <c r="Q116" i="44"/>
  <c r="Y116" i="44"/>
  <c r="AG116" i="44"/>
  <c r="AO116" i="44"/>
  <c r="AW116" i="44"/>
  <c r="BE116" i="44"/>
  <c r="BM116" i="44"/>
  <c r="Y121" i="44"/>
  <c r="E122" i="44"/>
  <c r="M122" i="44"/>
  <c r="U122" i="44"/>
  <c r="AC122" i="44"/>
  <c r="AK122" i="44"/>
  <c r="AS122" i="44"/>
  <c r="BA122" i="44"/>
  <c r="BI122" i="44"/>
  <c r="BQ122" i="44"/>
  <c r="E168" i="44"/>
  <c r="BH190" i="44"/>
  <c r="BK193" i="44"/>
  <c r="A112" i="27"/>
  <c r="A112" i="28"/>
  <c r="A119" i="27"/>
  <c r="A119" i="28"/>
  <c r="A134" i="27"/>
  <c r="A134" i="28"/>
  <c r="A75" i="27"/>
  <c r="A75" i="28"/>
  <c r="A80" i="27"/>
  <c r="A80" i="28"/>
  <c r="A82" i="27"/>
  <c r="A82" i="28"/>
  <c r="A86" i="27"/>
  <c r="A86" i="28"/>
  <c r="A88" i="27"/>
  <c r="A88" i="28"/>
  <c r="A104" i="27"/>
  <c r="A104" i="28"/>
  <c r="G207" i="46"/>
  <c r="G207" i="44"/>
  <c r="W207" i="46"/>
  <c r="W207" i="44"/>
  <c r="AE207" i="46"/>
  <c r="AE207" i="44"/>
  <c r="AM207" i="46"/>
  <c r="AM207" i="44"/>
  <c r="AU207" i="46"/>
  <c r="AU207" i="44"/>
  <c r="BK207" i="46"/>
  <c r="BK207" i="44"/>
  <c r="BG192" i="44"/>
  <c r="O193" i="44"/>
  <c r="A50" i="27"/>
  <c r="A50" i="28"/>
  <c r="F205" i="46"/>
  <c r="F205" i="44"/>
  <c r="N205" i="46"/>
  <c r="N205" i="44"/>
  <c r="AD205" i="46"/>
  <c r="AD205" i="44"/>
  <c r="AT205" i="46"/>
  <c r="AT205" i="44"/>
  <c r="J206" i="46"/>
  <c r="J206" i="44"/>
  <c r="Z206" i="46"/>
  <c r="Z206" i="44"/>
  <c r="AP206" i="46"/>
  <c r="AP206" i="44"/>
  <c r="AX206" i="46"/>
  <c r="AX206" i="44"/>
  <c r="BF206" i="46"/>
  <c r="BF206" i="44"/>
  <c r="BN206" i="46"/>
  <c r="BN206" i="44"/>
  <c r="A5" i="28"/>
  <c r="A13" i="28"/>
  <c r="A29" i="28"/>
  <c r="A37" i="28"/>
  <c r="A45" i="28"/>
  <c r="A53" i="28"/>
  <c r="A61" i="28"/>
  <c r="A69" i="28"/>
  <c r="A77" i="28"/>
  <c r="A85" i="28"/>
  <c r="A93" i="28"/>
  <c r="A101" i="28"/>
  <c r="A109" i="28"/>
  <c r="A117" i="28"/>
  <c r="A125" i="28"/>
  <c r="A133" i="28"/>
  <c r="A141" i="28"/>
  <c r="A6" i="28"/>
  <c r="A14" i="28"/>
  <c r="A30" i="28"/>
  <c r="A46" i="28"/>
  <c r="A54" i="28"/>
  <c r="A62" i="28"/>
  <c r="A70" i="28"/>
  <c r="A78" i="28"/>
  <c r="A94" i="28"/>
  <c r="A102" i="28"/>
  <c r="A110" i="28"/>
  <c r="A118" i="28"/>
  <c r="A126" i="28"/>
  <c r="A142" i="28"/>
  <c r="A7" i="28"/>
  <c r="A31" i="28"/>
  <c r="A39" i="28"/>
  <c r="A55" i="28"/>
  <c r="A63" i="28"/>
  <c r="A71" i="28"/>
  <c r="A79" i="28"/>
  <c r="A87" i="28"/>
  <c r="A95" i="28"/>
  <c r="A103" i="28"/>
  <c r="A111" i="28"/>
  <c r="A127" i="28"/>
  <c r="A135" i="28"/>
  <c r="A143" i="28"/>
  <c r="A8" i="28"/>
  <c r="A16" i="28"/>
  <c r="A24" i="28"/>
  <c r="A32" i="28"/>
  <c r="A40" i="28"/>
  <c r="A48" i="28"/>
  <c r="A56" i="28"/>
  <c r="A64" i="28"/>
  <c r="A72" i="28"/>
  <c r="A96" i="28"/>
  <c r="A120" i="28"/>
  <c r="A128" i="28"/>
  <c r="A136" i="28"/>
  <c r="A144" i="28"/>
  <c r="A17" i="28"/>
  <c r="A25" i="28"/>
  <c r="A33" i="28"/>
  <c r="A41" i="28"/>
  <c r="A57" i="28"/>
  <c r="A65" i="28"/>
  <c r="A73" i="28"/>
  <c r="A81" i="28"/>
  <c r="A89" i="28"/>
  <c r="A97" i="28"/>
  <c r="A105" i="28"/>
  <c r="A113" i="28"/>
  <c r="A121" i="28"/>
  <c r="A129" i="28"/>
  <c r="A137" i="28"/>
  <c r="A145" i="28"/>
  <c r="A10" i="28"/>
  <c r="A26" i="28"/>
  <c r="A34" i="28"/>
  <c r="A42" i="28"/>
  <c r="A58" i="28"/>
  <c r="A66" i="28"/>
  <c r="A74" i="28"/>
  <c r="A90" i="28"/>
  <c r="A98" i="28"/>
  <c r="A106" i="28"/>
  <c r="A114" i="28"/>
  <c r="A122" i="28"/>
  <c r="A130" i="28"/>
  <c r="A138" i="28"/>
  <c r="A146" i="28"/>
  <c r="A11" i="28"/>
  <c r="A19" i="28"/>
  <c r="A27" i="28"/>
  <c r="A35" i="28"/>
  <c r="A51" i="28"/>
  <c r="A59" i="28"/>
  <c r="A67" i="28"/>
  <c r="A83" i="28"/>
  <c r="A91" i="28"/>
  <c r="A99" i="28"/>
  <c r="A107" i="28"/>
  <c r="A115" i="28"/>
  <c r="A123" i="28"/>
  <c r="A131" i="28"/>
  <c r="A139" i="28"/>
  <c r="A147" i="28"/>
  <c r="A108" i="27"/>
  <c r="AR7" i="44"/>
  <c r="U9" i="44"/>
  <c r="BM10" i="44"/>
  <c r="H11" i="44"/>
  <c r="BF13" i="44"/>
  <c r="AG16" i="44"/>
  <c r="D17" i="44"/>
  <c r="BN20" i="44"/>
  <c r="BE10" i="44"/>
  <c r="C15" i="46"/>
  <c r="C15" i="44" s="1"/>
  <c r="AB7" i="44"/>
  <c r="E9" i="44"/>
  <c r="BQ9" i="44"/>
  <c r="AW10" i="44"/>
  <c r="BD11" i="44"/>
  <c r="AP13" i="44"/>
  <c r="Q16" i="44"/>
  <c r="H18" i="44"/>
  <c r="P18" i="44"/>
  <c r="X18" i="44"/>
  <c r="AF18" i="44"/>
  <c r="AN18" i="44"/>
  <c r="AV18" i="44"/>
  <c r="BD18" i="44"/>
  <c r="BL18" i="44"/>
  <c r="AX20" i="44"/>
  <c r="T7" i="44"/>
  <c r="H8" i="44"/>
  <c r="P8" i="44"/>
  <c r="X8" i="44"/>
  <c r="AF8" i="44"/>
  <c r="AN8" i="44"/>
  <c r="AV8" i="44"/>
  <c r="BD8" i="44"/>
  <c r="BL8" i="44"/>
  <c r="BI9" i="44"/>
  <c r="AO10" i="44"/>
  <c r="AV11" i="44"/>
  <c r="AH13" i="44"/>
  <c r="I16" i="44"/>
  <c r="G19" i="44"/>
  <c r="O19" i="44"/>
  <c r="W19" i="44"/>
  <c r="AE19" i="44"/>
  <c r="AM19" i="44"/>
  <c r="AU19" i="44"/>
  <c r="BC19" i="44"/>
  <c r="AP20" i="44"/>
  <c r="I22" i="44"/>
  <c r="Q22" i="44"/>
  <c r="Y22" i="44"/>
  <c r="AG22" i="44"/>
  <c r="AO22" i="44"/>
  <c r="AW22" i="44"/>
  <c r="BE22" i="44"/>
  <c r="BM22" i="44"/>
  <c r="L7" i="44"/>
  <c r="BA9" i="44"/>
  <c r="AG10" i="44"/>
  <c r="AN11" i="44"/>
  <c r="Z13" i="44"/>
  <c r="F14" i="44"/>
  <c r="N14" i="44"/>
  <c r="V14" i="44"/>
  <c r="AD14" i="44"/>
  <c r="AL14" i="44"/>
  <c r="AT14" i="44"/>
  <c r="BB14" i="44"/>
  <c r="BJ14" i="44"/>
  <c r="BM16" i="44"/>
  <c r="AJ17" i="44"/>
  <c r="AR17" i="44"/>
  <c r="AZ17" i="44"/>
  <c r="BH17" i="44"/>
  <c r="BP17" i="44"/>
  <c r="AH20" i="44"/>
  <c r="H23" i="44"/>
  <c r="P23" i="44"/>
  <c r="X23" i="44"/>
  <c r="AF23" i="44"/>
  <c r="AN23" i="44"/>
  <c r="AV23" i="44"/>
  <c r="BD23" i="44"/>
  <c r="AJ7" i="44"/>
  <c r="M9" i="44"/>
  <c r="AX13" i="44"/>
  <c r="D7" i="44"/>
  <c r="BP7" i="44"/>
  <c r="AS9" i="44"/>
  <c r="Y10" i="44"/>
  <c r="AF11" i="44"/>
  <c r="R13" i="44"/>
  <c r="E15" i="44"/>
  <c r="M15" i="44"/>
  <c r="U15" i="44"/>
  <c r="AC15" i="44"/>
  <c r="AK15" i="44"/>
  <c r="AS15" i="44"/>
  <c r="BA15" i="44"/>
  <c r="BI15" i="44"/>
  <c r="BQ15" i="44"/>
  <c r="BE16" i="44"/>
  <c r="AB17" i="44"/>
  <c r="Z20" i="44"/>
  <c r="E21" i="44"/>
  <c r="M21" i="44"/>
  <c r="U21" i="44"/>
  <c r="AC21" i="44"/>
  <c r="AK21" i="44"/>
  <c r="AS21" i="44"/>
  <c r="BA21" i="44"/>
  <c r="BI21" i="44"/>
  <c r="BQ21" i="44"/>
  <c r="A24" i="44"/>
  <c r="A22" i="27"/>
  <c r="BE200" i="46"/>
  <c r="BE200" i="44"/>
  <c r="C20" i="46"/>
  <c r="C20" i="44" s="1"/>
  <c r="A18" i="27"/>
  <c r="H198" i="46"/>
  <c r="H198" i="44"/>
  <c r="P198" i="46"/>
  <c r="P198" i="44"/>
  <c r="X198" i="46"/>
  <c r="X198" i="44"/>
  <c r="AF198" i="46"/>
  <c r="AF198" i="44"/>
  <c r="AN198" i="46"/>
  <c r="AN198" i="44"/>
  <c r="AV198" i="46"/>
  <c r="AV198" i="44"/>
  <c r="BD198" i="46"/>
  <c r="BD198" i="44"/>
  <c r="BL198" i="46"/>
  <c r="BL198" i="44"/>
  <c r="H177" i="46"/>
  <c r="H177" i="44"/>
  <c r="P177" i="46"/>
  <c r="P177" i="44"/>
  <c r="X177" i="46"/>
  <c r="X177" i="44"/>
  <c r="AF177" i="46"/>
  <c r="AF177" i="44"/>
  <c r="AN177" i="46"/>
  <c r="AN177" i="44"/>
  <c r="AV177" i="46"/>
  <c r="AV177" i="44"/>
  <c r="BD177" i="46"/>
  <c r="BD177" i="44"/>
  <c r="BL177" i="46"/>
  <c r="BL177" i="44"/>
  <c r="AW180" i="46"/>
  <c r="AW180" i="44"/>
  <c r="E183" i="46"/>
  <c r="E183" i="44"/>
  <c r="AS183" i="46"/>
  <c r="AS183" i="44"/>
  <c r="BQ183" i="46"/>
  <c r="BQ183" i="44"/>
  <c r="F184" i="46"/>
  <c r="F184" i="44"/>
  <c r="N184" i="46"/>
  <c r="N184" i="44"/>
  <c r="V184" i="46"/>
  <c r="V184" i="44"/>
  <c r="AD184" i="46"/>
  <c r="AD184" i="44"/>
  <c r="AL184" i="46"/>
  <c r="AL184" i="44"/>
  <c r="AT184" i="46"/>
  <c r="AT184" i="44"/>
  <c r="BB184" i="46"/>
  <c r="BB184" i="44"/>
  <c r="BJ184" i="46"/>
  <c r="BJ184" i="44"/>
  <c r="I185" i="46"/>
  <c r="I185" i="44"/>
  <c r="Q185" i="46"/>
  <c r="Q185" i="44"/>
  <c r="Y185" i="46"/>
  <c r="Y185" i="44"/>
  <c r="AG185" i="46"/>
  <c r="AG185" i="44"/>
  <c r="AO185" i="46"/>
  <c r="AO185" i="44"/>
  <c r="AW185" i="46"/>
  <c r="AW185" i="44"/>
  <c r="BE185" i="46"/>
  <c r="BE185" i="44"/>
  <c r="BM185" i="46"/>
  <c r="BM185" i="44"/>
  <c r="G190" i="46"/>
  <c r="G190" i="44"/>
  <c r="O190" i="46"/>
  <c r="O190" i="44"/>
  <c r="W190" i="46"/>
  <c r="W190" i="44"/>
  <c r="AE190" i="46"/>
  <c r="AE190" i="44"/>
  <c r="AM190" i="46"/>
  <c r="AM190" i="44"/>
  <c r="AU190" i="46"/>
  <c r="AU190" i="44"/>
  <c r="BC190" i="46"/>
  <c r="BC190" i="44"/>
  <c r="BK190" i="46"/>
  <c r="BK190" i="44"/>
  <c r="AA191" i="46"/>
  <c r="AA191" i="44"/>
  <c r="AY191" i="46"/>
  <c r="AY191" i="44"/>
  <c r="F192" i="46"/>
  <c r="F192" i="44"/>
  <c r="AD192" i="46"/>
  <c r="AD192" i="44"/>
  <c r="J193" i="46"/>
  <c r="J193" i="44"/>
  <c r="AX193" i="46"/>
  <c r="AX193" i="44"/>
  <c r="U194" i="46"/>
  <c r="U194" i="44"/>
  <c r="AS194" i="46"/>
  <c r="AS194" i="44"/>
  <c r="X195" i="46"/>
  <c r="X195" i="44"/>
  <c r="BL195" i="46"/>
  <c r="BL195" i="44"/>
  <c r="I206" i="46"/>
  <c r="I206" i="44"/>
  <c r="AG206" i="46"/>
  <c r="AG206" i="44"/>
  <c r="M176" i="46"/>
  <c r="M176" i="44"/>
  <c r="U176" i="46"/>
  <c r="U176" i="44"/>
  <c r="AC176" i="46"/>
  <c r="AC176" i="44"/>
  <c r="BA178" i="46"/>
  <c r="BA178" i="44"/>
  <c r="BF180" i="46"/>
  <c r="BF180" i="44"/>
  <c r="N183" i="46"/>
  <c r="N183" i="44"/>
  <c r="BB183" i="46"/>
  <c r="BB183" i="44"/>
  <c r="H187" i="46"/>
  <c r="H187" i="44"/>
  <c r="P187" i="46"/>
  <c r="P187" i="44"/>
  <c r="X187" i="46"/>
  <c r="X187" i="44"/>
  <c r="AF187" i="46"/>
  <c r="AF187" i="44"/>
  <c r="AN187" i="46"/>
  <c r="AN187" i="44"/>
  <c r="AV187" i="46"/>
  <c r="AV187" i="44"/>
  <c r="BD187" i="46"/>
  <c r="BD187" i="44"/>
  <c r="BL187" i="46"/>
  <c r="BL187" i="44"/>
  <c r="AN203" i="46"/>
  <c r="AN203" i="44"/>
  <c r="BL203" i="46"/>
  <c r="BL203" i="44"/>
  <c r="K204" i="46"/>
  <c r="K204" i="44"/>
  <c r="AI204" i="46"/>
  <c r="AI204" i="44"/>
  <c r="AL205" i="46"/>
  <c r="AL205" i="44"/>
  <c r="BJ205" i="46"/>
  <c r="BJ205" i="44"/>
  <c r="A63" i="27"/>
  <c r="BH191" i="44"/>
  <c r="AM192" i="44"/>
  <c r="S193" i="44"/>
  <c r="A51" i="27"/>
  <c r="U17" i="44"/>
  <c r="H9" i="44"/>
  <c r="P9" i="44"/>
  <c r="X9" i="44"/>
  <c r="AF9" i="44"/>
  <c r="AN9" i="44"/>
  <c r="AV9" i="44"/>
  <c r="BD9" i="44"/>
  <c r="BL9" i="44"/>
  <c r="J16" i="44"/>
  <c r="R16" i="44"/>
  <c r="Z16" i="44"/>
  <c r="AH16" i="44"/>
  <c r="AP16" i="44"/>
  <c r="AX16" i="44"/>
  <c r="BF16" i="44"/>
  <c r="BN16" i="44"/>
  <c r="AF39" i="44"/>
  <c r="G7" i="44"/>
  <c r="O7" i="44"/>
  <c r="W7" i="44"/>
  <c r="AE7" i="44"/>
  <c r="AM7" i="44"/>
  <c r="AU7" i="44"/>
  <c r="BC7" i="44"/>
  <c r="BK7" i="44"/>
  <c r="K13" i="44"/>
  <c r="S13" i="44"/>
  <c r="AA13" i="44"/>
  <c r="AI13" i="44"/>
  <c r="AQ13" i="44"/>
  <c r="AY13" i="44"/>
  <c r="BG13" i="44"/>
  <c r="BO13" i="44"/>
  <c r="G31" i="44"/>
  <c r="O31" i="44"/>
  <c r="W31" i="44"/>
  <c r="AE31" i="44"/>
  <c r="AM31" i="44"/>
  <c r="AU31" i="44"/>
  <c r="BC31" i="44"/>
  <c r="BK31" i="44"/>
  <c r="H39" i="44"/>
  <c r="M17" i="44"/>
  <c r="AC17" i="44"/>
  <c r="D10" i="44"/>
  <c r="L10" i="44"/>
  <c r="T10" i="44"/>
  <c r="AB10" i="44"/>
  <c r="AJ10" i="44"/>
  <c r="AR10" i="44"/>
  <c r="AZ10" i="44"/>
  <c r="BH10" i="44"/>
  <c r="BP10" i="44"/>
  <c r="J35" i="44"/>
  <c r="R35" i="44"/>
  <c r="Z35" i="44"/>
  <c r="AH35" i="44"/>
  <c r="AP35" i="44"/>
  <c r="AX35" i="44"/>
  <c r="BF35" i="44"/>
  <c r="BN35" i="44"/>
  <c r="AV39" i="44"/>
  <c r="E17" i="44"/>
  <c r="K11" i="44"/>
  <c r="S11" i="44"/>
  <c r="AA11" i="44"/>
  <c r="AI11" i="44"/>
  <c r="AQ11" i="44"/>
  <c r="AY11" i="44"/>
  <c r="BG11" i="44"/>
  <c r="I20" i="44"/>
  <c r="Q20" i="44"/>
  <c r="Y20" i="44"/>
  <c r="AG20" i="44"/>
  <c r="AO20" i="44"/>
  <c r="AW20" i="44"/>
  <c r="BE20" i="44"/>
  <c r="BM20" i="44"/>
  <c r="G25" i="44"/>
  <c r="O25" i="44"/>
  <c r="W25" i="44"/>
  <c r="AE25" i="44"/>
  <c r="AM25" i="44"/>
  <c r="AU25" i="44"/>
  <c r="BC25" i="44"/>
  <c r="BK25" i="44"/>
  <c r="K27" i="44"/>
  <c r="S27" i="44"/>
  <c r="AA27" i="44"/>
  <c r="AI27" i="44"/>
  <c r="AQ27" i="44"/>
  <c r="AY27" i="44"/>
  <c r="BG27" i="44"/>
  <c r="BO27" i="44"/>
  <c r="E30" i="44"/>
  <c r="M30" i="44"/>
  <c r="U30" i="44"/>
  <c r="AC30" i="44"/>
  <c r="AK30" i="44"/>
  <c r="AS30" i="44"/>
  <c r="BA30" i="44"/>
  <c r="BI30" i="44"/>
  <c r="BQ30" i="44"/>
  <c r="E38" i="44"/>
  <c r="M38" i="44"/>
  <c r="U38" i="44"/>
  <c r="AC38" i="44"/>
  <c r="AK38" i="44"/>
  <c r="AS38" i="44"/>
  <c r="BA38" i="44"/>
  <c r="BI38" i="44"/>
  <c r="BQ38" i="44"/>
  <c r="AN39" i="44"/>
  <c r="AW71" i="46"/>
  <c r="U193" i="46"/>
  <c r="U193" i="44"/>
  <c r="AS193" i="46"/>
  <c r="AS193" i="44"/>
  <c r="BI193" i="46"/>
  <c r="BI193" i="44"/>
  <c r="AL207" i="46"/>
  <c r="AL207" i="44"/>
  <c r="J56" i="44"/>
  <c r="R56" i="44"/>
  <c r="Z56" i="44"/>
  <c r="AH56" i="44"/>
  <c r="AP56" i="44"/>
  <c r="AX56" i="44"/>
  <c r="BF56" i="44"/>
  <c r="BN56" i="44"/>
  <c r="AT64" i="44"/>
  <c r="K67" i="44"/>
  <c r="S67" i="44"/>
  <c r="AA67" i="44"/>
  <c r="AI67" i="44"/>
  <c r="AQ67" i="44"/>
  <c r="AY67" i="44"/>
  <c r="BG67" i="44"/>
  <c r="BO67" i="44"/>
  <c r="G93" i="44"/>
  <c r="O93" i="44"/>
  <c r="W93" i="44"/>
  <c r="AE93" i="44"/>
  <c r="AM93" i="44"/>
  <c r="AU93" i="44"/>
  <c r="BC93" i="44"/>
  <c r="BK93" i="44"/>
  <c r="G129" i="44"/>
  <c r="O129" i="44"/>
  <c r="W129" i="44"/>
  <c r="AE129" i="44"/>
  <c r="AM129" i="44"/>
  <c r="AU129" i="44"/>
  <c r="BC129" i="44"/>
  <c r="BK129" i="44"/>
  <c r="I160" i="44"/>
  <c r="Q160" i="44"/>
  <c r="Y160" i="44"/>
  <c r="AG160" i="44"/>
  <c r="AO160" i="44"/>
  <c r="AW160" i="44"/>
  <c r="BE160" i="44"/>
  <c r="BM160" i="44"/>
  <c r="AT200" i="46"/>
  <c r="AT200" i="44"/>
  <c r="BB200" i="44"/>
  <c r="BB200" i="46"/>
  <c r="BJ200" i="46"/>
  <c r="BJ200" i="44"/>
  <c r="E193" i="46"/>
  <c r="E193" i="44"/>
  <c r="AK193" i="46"/>
  <c r="AK193" i="44"/>
  <c r="N207" i="46"/>
  <c r="N207" i="44"/>
  <c r="V207" i="46"/>
  <c r="V207" i="44"/>
  <c r="AT207" i="46"/>
  <c r="AT207" i="44"/>
  <c r="A53" i="44"/>
  <c r="A65" i="44"/>
  <c r="AL64" i="44"/>
  <c r="H65" i="44"/>
  <c r="P65" i="44"/>
  <c r="X65" i="44"/>
  <c r="AF65" i="44"/>
  <c r="AN65" i="44"/>
  <c r="AV65" i="44"/>
  <c r="BD65" i="44"/>
  <c r="BL65" i="44"/>
  <c r="H141" i="44"/>
  <c r="P141" i="44"/>
  <c r="X141" i="44"/>
  <c r="AF141" i="44"/>
  <c r="AN141" i="44"/>
  <c r="AV141" i="44"/>
  <c r="BD141" i="44"/>
  <c r="BL141" i="44"/>
  <c r="AC193" i="46"/>
  <c r="AC193" i="44"/>
  <c r="BA193" i="46"/>
  <c r="BA193" i="44"/>
  <c r="BQ193" i="46"/>
  <c r="BQ193" i="44"/>
  <c r="BJ207" i="46"/>
  <c r="BJ207" i="44"/>
  <c r="AD64" i="44"/>
  <c r="K108" i="44"/>
  <c r="S108" i="44"/>
  <c r="AA108" i="44"/>
  <c r="AI108" i="44"/>
  <c r="AQ108" i="44"/>
  <c r="AY108" i="44"/>
  <c r="BG108" i="44"/>
  <c r="BO108" i="44"/>
  <c r="E167" i="44"/>
  <c r="M167" i="44"/>
  <c r="U167" i="44"/>
  <c r="AC167" i="44"/>
  <c r="AK167" i="44"/>
  <c r="AS167" i="44"/>
  <c r="BA167" i="44"/>
  <c r="BI167" i="44"/>
  <c r="BQ167" i="44"/>
  <c r="D178" i="44"/>
  <c r="L178" i="44"/>
  <c r="T178" i="44"/>
  <c r="AB178" i="44"/>
  <c r="AJ178" i="44"/>
  <c r="AR178" i="44"/>
  <c r="AZ178" i="44"/>
  <c r="BH178" i="44"/>
  <c r="BP178" i="44"/>
  <c r="AE176" i="46"/>
  <c r="AE176" i="44"/>
  <c r="AM176" i="46"/>
  <c r="AM176" i="44"/>
  <c r="AU176" i="46"/>
  <c r="AU176" i="44"/>
  <c r="BC176" i="46"/>
  <c r="BC176" i="44"/>
  <c r="BK176" i="46"/>
  <c r="BK176" i="44"/>
  <c r="E206" i="46"/>
  <c r="E206" i="44"/>
  <c r="M206" i="44"/>
  <c r="M206" i="46"/>
  <c r="U206" i="46"/>
  <c r="U206" i="44"/>
  <c r="AC206" i="46"/>
  <c r="AC206" i="44"/>
  <c r="AK206" i="46"/>
  <c r="AK206" i="44"/>
  <c r="AS206" i="46"/>
  <c r="AS206" i="44"/>
  <c r="BA206" i="46"/>
  <c r="BA206" i="44"/>
  <c r="BI206" i="46"/>
  <c r="BI206" i="44"/>
  <c r="BQ206" i="46"/>
  <c r="BQ206" i="44"/>
  <c r="M193" i="46"/>
  <c r="M193" i="44"/>
  <c r="F207" i="46"/>
  <c r="F207" i="44"/>
  <c r="AD207" i="46"/>
  <c r="AD207" i="44"/>
  <c r="BB207" i="46"/>
  <c r="BB207" i="44"/>
  <c r="G39" i="44"/>
  <c r="O39" i="44"/>
  <c r="W39" i="44"/>
  <c r="AE39" i="44"/>
  <c r="AM39" i="44"/>
  <c r="AU39" i="44"/>
  <c r="BC39" i="44"/>
  <c r="BK39" i="44"/>
  <c r="G55" i="44"/>
  <c r="O55" i="44"/>
  <c r="W55" i="44"/>
  <c r="AE55" i="44"/>
  <c r="AM55" i="44"/>
  <c r="AU55" i="44"/>
  <c r="BC55" i="44"/>
  <c r="V64" i="44"/>
  <c r="D80" i="44"/>
  <c r="L80" i="44"/>
  <c r="T80" i="44"/>
  <c r="AB80" i="44"/>
  <c r="AJ80" i="44"/>
  <c r="AR80" i="44"/>
  <c r="AZ80" i="44"/>
  <c r="BH80" i="44"/>
  <c r="BP80" i="44"/>
  <c r="J121" i="44"/>
  <c r="R121" i="44"/>
  <c r="Z121" i="44"/>
  <c r="AH121" i="44"/>
  <c r="AP121" i="44"/>
  <c r="AX121" i="44"/>
  <c r="BF121" i="44"/>
  <c r="BN121" i="44"/>
  <c r="I192" i="44"/>
  <c r="Q192" i="44"/>
  <c r="Y192" i="44"/>
  <c r="AG192" i="44"/>
  <c r="AO192" i="44"/>
  <c r="AW192" i="44"/>
  <c r="BE192" i="44"/>
  <c r="BM192" i="44"/>
  <c r="F52" i="44"/>
  <c r="N52" i="44"/>
  <c r="V52" i="44"/>
  <c r="AD52" i="44"/>
  <c r="AL52" i="44"/>
  <c r="AT52" i="44"/>
  <c r="BB52" i="44"/>
  <c r="BJ52" i="44"/>
  <c r="N64" i="44"/>
  <c r="I94" i="44"/>
  <c r="Q94" i="44"/>
  <c r="Y94" i="44"/>
  <c r="AG94" i="44"/>
  <c r="AO94" i="44"/>
  <c r="AW94" i="44"/>
  <c r="BE94" i="44"/>
  <c r="BM94" i="44"/>
  <c r="G194" i="44"/>
  <c r="O194" i="44"/>
  <c r="W194" i="44"/>
  <c r="AE194" i="44"/>
  <c r="AM194" i="44"/>
  <c r="AU194" i="44"/>
  <c r="BC194" i="44"/>
  <c r="BK194" i="44"/>
  <c r="I183" i="46"/>
  <c r="I183" i="44"/>
  <c r="Q183" i="46"/>
  <c r="Q183" i="44"/>
  <c r="Y183" i="46"/>
  <c r="Y183" i="44"/>
  <c r="AG183" i="46"/>
  <c r="AG183" i="44"/>
  <c r="AO183" i="46"/>
  <c r="AO183" i="44"/>
  <c r="AW183" i="46"/>
  <c r="AW183" i="44"/>
  <c r="BE183" i="46"/>
  <c r="BE183" i="44"/>
  <c r="BM183" i="46"/>
  <c r="BM183" i="44"/>
  <c r="E205" i="46"/>
  <c r="E205" i="44"/>
  <c r="M205" i="46"/>
  <c r="M205" i="44"/>
  <c r="U205" i="46"/>
  <c r="U205" i="44"/>
  <c r="AC205" i="46"/>
  <c r="AC205" i="44"/>
  <c r="AK205" i="46"/>
  <c r="AK205" i="44"/>
  <c r="AS205" i="46"/>
  <c r="AS205" i="44"/>
  <c r="BA205" i="46"/>
  <c r="BA205" i="44"/>
  <c r="BI205" i="46"/>
  <c r="BI205" i="44"/>
  <c r="BQ205" i="46"/>
  <c r="BQ205" i="44"/>
  <c r="K50" i="44"/>
  <c r="S50" i="44"/>
  <c r="AA50" i="44"/>
  <c r="AI50" i="44"/>
  <c r="AQ50" i="44"/>
  <c r="AY50" i="44"/>
  <c r="BG50" i="44"/>
  <c r="BO50" i="44"/>
  <c r="K54" i="44"/>
  <c r="S54" i="44"/>
  <c r="AA54" i="44"/>
  <c r="AI54" i="44"/>
  <c r="AQ54" i="44"/>
  <c r="AY54" i="44"/>
  <c r="BG54" i="44"/>
  <c r="BO54" i="44"/>
  <c r="E57" i="44"/>
  <c r="M57" i="44"/>
  <c r="U57" i="44"/>
  <c r="AC57" i="44"/>
  <c r="AK57" i="44"/>
  <c r="AS57" i="44"/>
  <c r="BA57" i="44"/>
  <c r="BI57" i="44"/>
  <c r="BQ57" i="44"/>
  <c r="F64" i="44"/>
  <c r="J66" i="44"/>
  <c r="R66" i="44"/>
  <c r="Z66" i="44"/>
  <c r="AH66" i="44"/>
  <c r="AP66" i="44"/>
  <c r="AX66" i="44"/>
  <c r="BF66" i="44"/>
  <c r="BN66" i="44"/>
  <c r="I203" i="46"/>
  <c r="I203" i="44"/>
  <c r="Q203" i="46"/>
  <c r="Q203" i="44"/>
  <c r="Y203" i="46"/>
  <c r="Y203" i="44"/>
  <c r="AG203" i="46"/>
  <c r="AG203" i="44"/>
  <c r="AO203" i="46"/>
  <c r="AO203" i="44"/>
  <c r="AW203" i="46"/>
  <c r="AW203" i="44"/>
  <c r="BE203" i="46"/>
  <c r="BE203" i="44"/>
  <c r="BM203" i="46"/>
  <c r="BM203" i="44"/>
  <c r="D204" i="46"/>
  <c r="D204" i="44"/>
  <c r="L204" i="46"/>
  <c r="L204" i="44"/>
  <c r="T204" i="46"/>
  <c r="T204" i="44"/>
  <c r="AB204" i="46"/>
  <c r="AB204" i="44"/>
  <c r="AJ204" i="46"/>
  <c r="AJ204" i="44"/>
  <c r="AR204" i="46"/>
  <c r="AR204" i="44"/>
  <c r="AZ204" i="46"/>
  <c r="AZ204" i="44"/>
  <c r="BH204" i="46"/>
  <c r="BH204" i="44"/>
  <c r="BP204" i="46"/>
  <c r="BP204" i="44"/>
  <c r="BJ64" i="44"/>
  <c r="I79" i="44"/>
  <c r="Q79" i="44"/>
  <c r="Y79" i="44"/>
  <c r="AG79" i="44"/>
  <c r="AO79" i="44"/>
  <c r="AW79" i="44"/>
  <c r="BE79" i="44"/>
  <c r="BM79" i="44"/>
  <c r="G168" i="44"/>
  <c r="O168" i="44"/>
  <c r="W168" i="44"/>
  <c r="AE168" i="44"/>
  <c r="AM168" i="44"/>
  <c r="AU168" i="44"/>
  <c r="BC168" i="44"/>
  <c r="BK168" i="44"/>
  <c r="F191" i="44"/>
  <c r="N191" i="44"/>
  <c r="V191" i="44"/>
  <c r="AD191" i="44"/>
  <c r="AL191" i="44"/>
  <c r="AT191" i="44"/>
  <c r="BB191" i="44"/>
  <c r="BJ191" i="44"/>
  <c r="G180" i="46"/>
  <c r="G180" i="44"/>
  <c r="O180" i="46"/>
  <c r="O180" i="44"/>
  <c r="W180" i="46"/>
  <c r="W180" i="44"/>
  <c r="AE180" i="46"/>
  <c r="AE180" i="44"/>
  <c r="AM180" i="46"/>
  <c r="AM180" i="44"/>
  <c r="AU180" i="46"/>
  <c r="AU180" i="44"/>
  <c r="BC180" i="46"/>
  <c r="BC180" i="44"/>
  <c r="BK180" i="46"/>
  <c r="BK180" i="44"/>
  <c r="I195" i="44"/>
  <c r="I195" i="46"/>
  <c r="Q195" i="46"/>
  <c r="Q195" i="44"/>
  <c r="Y195" i="46"/>
  <c r="Y195" i="44"/>
  <c r="AG195" i="46"/>
  <c r="AG195" i="44"/>
  <c r="AO195" i="46"/>
  <c r="AO195" i="44"/>
  <c r="AW195" i="46"/>
  <c r="AW195" i="44"/>
  <c r="BE195" i="46"/>
  <c r="BE195" i="44"/>
  <c r="BM195" i="46"/>
  <c r="BM195" i="44"/>
  <c r="J63" i="46"/>
  <c r="J63" i="44"/>
  <c r="R63" i="46"/>
  <c r="R63" i="44"/>
  <c r="Z63" i="46"/>
  <c r="Z63" i="44"/>
  <c r="AH63" i="46"/>
  <c r="AH63" i="44"/>
  <c r="AP63" i="46"/>
  <c r="AP63" i="44"/>
  <c r="AX63" i="46"/>
  <c r="AX63" i="44"/>
  <c r="BF63" i="46"/>
  <c r="BF63" i="44"/>
  <c r="G68" i="46"/>
  <c r="G68" i="44"/>
  <c r="O68" i="46"/>
  <c r="O68" i="44"/>
  <c r="W68" i="46"/>
  <c r="W68" i="44"/>
  <c r="AE68" i="46"/>
  <c r="AE68" i="44"/>
  <c r="AM68" i="46"/>
  <c r="AM68" i="44"/>
  <c r="AU68" i="46"/>
  <c r="AU68" i="44"/>
  <c r="BC68" i="46"/>
  <c r="BC68" i="44"/>
  <c r="BK68" i="46"/>
  <c r="BK68" i="44"/>
  <c r="H68" i="46"/>
  <c r="H68" i="44"/>
  <c r="X68" i="46"/>
  <c r="X68" i="44"/>
  <c r="AF68" i="46"/>
  <c r="AF68" i="44"/>
  <c r="AN68" i="46"/>
  <c r="AN68" i="44"/>
  <c r="AV68" i="46"/>
  <c r="AV68" i="44"/>
  <c r="BD68" i="46"/>
  <c r="BD68" i="44"/>
  <c r="BL68" i="46"/>
  <c r="BL68" i="44"/>
  <c r="P68" i="46"/>
  <c r="N61" i="46"/>
  <c r="N61" i="44"/>
  <c r="V61" i="46"/>
  <c r="V61" i="44"/>
  <c r="AD61" i="46"/>
  <c r="AD61" i="44"/>
  <c r="AL61" i="46"/>
  <c r="AL61" i="44"/>
  <c r="AT61" i="46"/>
  <c r="AT61" i="44"/>
  <c r="BB61" i="46"/>
  <c r="BB61" i="44"/>
  <c r="BJ61" i="46"/>
  <c r="BJ61" i="44"/>
  <c r="G64" i="46"/>
  <c r="G64" i="44"/>
  <c r="O64" i="46"/>
  <c r="O64" i="44"/>
  <c r="W64" i="46"/>
  <c r="W64" i="44"/>
  <c r="AE64" i="46"/>
  <c r="AE64" i="44"/>
  <c r="AM64" i="46"/>
  <c r="AM64" i="44"/>
  <c r="AU64" i="46"/>
  <c r="AU64" i="44"/>
  <c r="BC64" i="46"/>
  <c r="BC64" i="44"/>
  <c r="BK64" i="46"/>
  <c r="BK64" i="44"/>
  <c r="J71" i="44"/>
  <c r="R71" i="44"/>
  <c r="Z71" i="44"/>
  <c r="AH71" i="44"/>
  <c r="AP71" i="44"/>
  <c r="AX71" i="44"/>
  <c r="BF71" i="44"/>
  <c r="BN71" i="44"/>
  <c r="I71" i="44"/>
  <c r="Q71" i="44"/>
  <c r="Y71" i="44"/>
  <c r="AG71" i="44"/>
  <c r="AO71" i="44"/>
  <c r="BE71" i="44"/>
  <c r="BM71" i="44"/>
  <c r="C77" i="46"/>
  <c r="C77" i="44" s="1"/>
  <c r="A77" i="44"/>
  <c r="C182" i="46"/>
  <c r="C182" i="44" s="1"/>
  <c r="A182" i="44"/>
  <c r="C199" i="46"/>
  <c r="C199" i="44" s="1"/>
  <c r="A199" i="44"/>
  <c r="C142" i="46"/>
  <c r="C142" i="44" s="1"/>
  <c r="A142" i="44"/>
  <c r="C82" i="46"/>
  <c r="C82" i="44" s="1"/>
  <c r="A82" i="44"/>
  <c r="C177" i="46"/>
  <c r="C177" i="44" s="1"/>
  <c r="A177" i="44"/>
  <c r="C185" i="46"/>
  <c r="C185" i="44" s="1"/>
  <c r="A185" i="44"/>
  <c r="C195" i="46"/>
  <c r="C195" i="44" s="1"/>
  <c r="A195" i="44"/>
  <c r="A37" i="44"/>
  <c r="C91" i="46"/>
  <c r="C91" i="44" s="1"/>
  <c r="A91" i="44"/>
  <c r="C84" i="46"/>
  <c r="C84" i="44" s="1"/>
  <c r="A84" i="44"/>
  <c r="C127" i="46"/>
  <c r="C127" i="44" s="1"/>
  <c r="A127" i="44"/>
  <c r="A136" i="44"/>
  <c r="A157" i="44"/>
  <c r="C23" i="46"/>
  <c r="C23" i="44" s="1"/>
  <c r="A23" i="44"/>
  <c r="A28" i="44"/>
  <c r="C22" i="46"/>
  <c r="C22" i="44" s="1"/>
  <c r="A18" i="44"/>
  <c r="A16" i="44"/>
  <c r="A12" i="44"/>
  <c r="H29" i="42"/>
  <c r="G29" i="42"/>
  <c r="O29" i="42"/>
  <c r="N29" i="42"/>
  <c r="U29" i="42"/>
  <c r="V29" i="42"/>
  <c r="C25" i="46"/>
  <c r="C25" i="44" s="1"/>
  <c r="A25" i="44"/>
  <c r="C17" i="46"/>
  <c r="C17" i="44" s="1"/>
  <c r="A17" i="44"/>
  <c r="A148" i="28"/>
  <c r="A148" i="29"/>
  <c r="A148" i="27"/>
  <c r="A151" i="29"/>
  <c r="A151" i="27"/>
  <c r="A151" i="28"/>
  <c r="A150" i="29"/>
  <c r="A150" i="27"/>
  <c r="A150" i="28"/>
  <c r="A149" i="29"/>
  <c r="A149" i="27"/>
  <c r="A149" i="28"/>
  <c r="G4" i="41" l="1"/>
  <c r="B39" i="30" l="1"/>
  <c r="C4" i="30"/>
  <c r="B38" i="30"/>
  <c r="B4" i="30"/>
  <c r="B37" i="30"/>
  <c r="B3" i="30"/>
  <c r="B36" i="30"/>
  <c r="G4" i="30"/>
  <c r="F4" i="30"/>
  <c r="E4" i="30"/>
  <c r="D4" i="30"/>
  <c r="BU15" i="29"/>
  <c r="BU14" i="29"/>
  <c r="BU13" i="29"/>
  <c r="BU12" i="29"/>
  <c r="BU11" i="29"/>
  <c r="BT10" i="29"/>
  <c r="BU9" i="29"/>
  <c r="BU8" i="29"/>
  <c r="BU7" i="29"/>
  <c r="BU6" i="29"/>
  <c r="BU5" i="29"/>
  <c r="BU4" i="29"/>
  <c r="CA3" i="29"/>
  <c r="BQ3" i="29"/>
  <c r="BG3" i="29"/>
  <c r="AW3" i="29"/>
  <c r="AM3" i="29"/>
  <c r="AC3" i="29"/>
  <c r="S3" i="29"/>
  <c r="I3" i="29"/>
  <c r="BT1" i="29"/>
  <c r="BK15" i="29"/>
  <c r="BK14" i="29"/>
  <c r="BK13" i="29"/>
  <c r="BK12" i="29"/>
  <c r="BK11" i="29"/>
  <c r="BJ10" i="29"/>
  <c r="BK9" i="29"/>
  <c r="BK8" i="29"/>
  <c r="BK7" i="29"/>
  <c r="BK6" i="29"/>
  <c r="BK5" i="29"/>
  <c r="BK4" i="29"/>
  <c r="BZ3" i="29"/>
  <c r="BP3" i="29"/>
  <c r="BF3" i="29"/>
  <c r="AV3" i="29"/>
  <c r="AL3" i="29"/>
  <c r="AB3" i="29"/>
  <c r="R3" i="29"/>
  <c r="H3" i="29"/>
  <c r="BJ1" i="29"/>
  <c r="BA15" i="29"/>
  <c r="BA14" i="29"/>
  <c r="BA13" i="29"/>
  <c r="BA12" i="29"/>
  <c r="BA11" i="29"/>
  <c r="AZ10" i="29"/>
  <c r="BA9" i="29"/>
  <c r="BA8" i="29"/>
  <c r="BA7" i="29"/>
  <c r="BA6" i="29"/>
  <c r="BA5" i="29"/>
  <c r="BA4" i="29"/>
  <c r="BY3" i="29"/>
  <c r="BO3" i="29"/>
  <c r="BE3" i="29"/>
  <c r="AU3" i="29"/>
  <c r="AK3" i="29"/>
  <c r="AA3" i="29"/>
  <c r="Q3" i="29"/>
  <c r="G3" i="29"/>
  <c r="AZ1" i="29"/>
  <c r="AQ15" i="29"/>
  <c r="AQ14" i="29"/>
  <c r="AQ13" i="29"/>
  <c r="AQ12" i="29"/>
  <c r="AQ11" i="29"/>
  <c r="AP10" i="29"/>
  <c r="AQ9" i="29"/>
  <c r="AQ8" i="29"/>
  <c r="AQ7" i="29"/>
  <c r="AQ6" i="29"/>
  <c r="AQ5" i="29"/>
  <c r="AQ4" i="29"/>
  <c r="BX3" i="29"/>
  <c r="BN3" i="29"/>
  <c r="BD3" i="29"/>
  <c r="AT3" i="29"/>
  <c r="AJ3" i="29"/>
  <c r="Z3" i="29"/>
  <c r="P3" i="29"/>
  <c r="F3" i="29"/>
  <c r="AP1" i="29"/>
  <c r="AG15" i="29"/>
  <c r="AG14" i="29"/>
  <c r="AG13" i="29"/>
  <c r="AG12" i="29"/>
  <c r="AG11" i="29"/>
  <c r="AF10" i="29"/>
  <c r="AG9" i="29"/>
  <c r="AG8" i="29"/>
  <c r="AG7" i="29"/>
  <c r="AG6" i="29"/>
  <c r="AG5" i="29"/>
  <c r="AG4" i="29"/>
  <c r="BW3" i="29"/>
  <c r="BM3" i="29"/>
  <c r="BC3" i="29"/>
  <c r="AS3" i="29"/>
  <c r="AI3" i="29"/>
  <c r="Y3" i="29"/>
  <c r="O3" i="29"/>
  <c r="E3" i="29"/>
  <c r="AF1" i="29"/>
  <c r="W15" i="29"/>
  <c r="W14" i="29"/>
  <c r="W13" i="29"/>
  <c r="W12" i="29"/>
  <c r="W11" i="29"/>
  <c r="V10" i="29"/>
  <c r="W9" i="29"/>
  <c r="W8" i="29"/>
  <c r="W7" i="29"/>
  <c r="W6" i="29"/>
  <c r="W5" i="29"/>
  <c r="W4" i="29"/>
  <c r="BV3" i="29"/>
  <c r="BL3" i="29"/>
  <c r="BB3" i="29"/>
  <c r="AR3" i="29"/>
  <c r="AH3" i="29"/>
  <c r="X3" i="29"/>
  <c r="N3" i="29"/>
  <c r="D3" i="29"/>
  <c r="V1" i="29"/>
  <c r="M15" i="29"/>
  <c r="M14" i="29"/>
  <c r="M13" i="29"/>
  <c r="M12" i="29"/>
  <c r="M11" i="29"/>
  <c r="L10" i="29"/>
  <c r="M9" i="29"/>
  <c r="M8" i="29"/>
  <c r="M7" i="29"/>
  <c r="M6" i="29"/>
  <c r="M5" i="29"/>
  <c r="M4" i="29"/>
  <c r="BU3" i="29"/>
  <c r="BK3" i="29"/>
  <c r="BA3" i="29"/>
  <c r="AQ3" i="29"/>
  <c r="AG3" i="29"/>
  <c r="W3" i="29"/>
  <c r="M3" i="29"/>
  <c r="C3" i="29"/>
  <c r="L1" i="29"/>
  <c r="C15" i="29"/>
  <c r="C14" i="29"/>
  <c r="C13" i="29"/>
  <c r="C12" i="29"/>
  <c r="C11" i="29"/>
  <c r="B10" i="29"/>
  <c r="C9" i="29"/>
  <c r="C8" i="29"/>
  <c r="C7" i="29"/>
  <c r="C6" i="29"/>
  <c r="C5" i="29"/>
  <c r="C4" i="29"/>
  <c r="BT3" i="29"/>
  <c r="BJ3" i="29"/>
  <c r="AZ3" i="29"/>
  <c r="AP3" i="29"/>
  <c r="AF3" i="29"/>
  <c r="V3" i="29"/>
  <c r="L3" i="29"/>
  <c r="B3" i="29"/>
  <c r="B1"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4" i="28"/>
  <c r="C33" i="28"/>
  <c r="C32" i="28"/>
  <c r="C31" i="28"/>
  <c r="C30" i="28"/>
  <c r="C29" i="28"/>
  <c r="C28" i="28"/>
  <c r="B27" i="28"/>
  <c r="AP13" i="28"/>
  <c r="B13" i="28"/>
  <c r="C12" i="28"/>
  <c r="C11" i="28"/>
  <c r="C10" i="28"/>
  <c r="C9" i="28"/>
  <c r="C8" i="28"/>
  <c r="C7" i="28"/>
  <c r="C6" i="28"/>
  <c r="C5" i="28"/>
  <c r="C4" i="28"/>
  <c r="BT3" i="28"/>
  <c r="BJ3" i="28"/>
  <c r="AZ3" i="28"/>
  <c r="AP3" i="28"/>
  <c r="AF3" i="28"/>
  <c r="V3" i="28"/>
  <c r="L3" i="28"/>
  <c r="B3" i="28"/>
  <c r="B1"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W31" i="27"/>
  <c r="W11" i="27"/>
  <c r="W8" i="27"/>
  <c r="W4" i="27"/>
  <c r="AR3" i="27"/>
  <c r="N3"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W27"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W30" i="27"/>
  <c r="L12" i="27"/>
  <c r="W5" i="27"/>
  <c r="BB3" i="27"/>
  <c r="D3"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W28" i="27"/>
  <c r="AZ12" i="27"/>
  <c r="W9" i="27"/>
  <c r="W6" i="27"/>
  <c r="BL3" i="27"/>
  <c r="X3"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29" i="27"/>
  <c r="V26" i="27"/>
  <c r="W10" i="27"/>
  <c r="W7" i="27"/>
  <c r="BV3" i="27"/>
  <c r="AH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30" i="27"/>
  <c r="C29" i="27"/>
  <c r="C28" i="27"/>
  <c r="C27" i="27"/>
  <c r="B26" i="27"/>
  <c r="AP12" i="27"/>
  <c r="B12" i="27"/>
  <c r="C11" i="27"/>
  <c r="C10" i="27"/>
  <c r="C9" i="27"/>
  <c r="C8" i="27"/>
  <c r="C7" i="27"/>
  <c r="C6" i="27"/>
  <c r="C5" i="27"/>
  <c r="C4" i="27"/>
  <c r="BT3" i="27"/>
  <c r="BJ3" i="27"/>
  <c r="AZ3" i="27"/>
  <c r="AP3" i="27"/>
  <c r="AF3" i="27"/>
  <c r="V3" i="27"/>
  <c r="L3" i="27"/>
  <c r="B3" i="27"/>
  <c r="B1" i="27"/>
  <c r="C7" i="41"/>
  <c r="B15" i="47"/>
  <c r="C6" i="47"/>
  <c r="B14" i="47"/>
  <c r="C5" i="47"/>
  <c r="B13" i="47"/>
  <c r="C4" i="47"/>
  <c r="B12" i="47"/>
  <c r="B2" i="47"/>
  <c r="C10" i="47"/>
  <c r="C8" i="47"/>
  <c r="C7" i="47"/>
  <c r="C9" i="47"/>
  <c r="DZ4" i="46"/>
  <c r="DR4" i="46"/>
  <c r="DJ4" i="46"/>
  <c r="DB4" i="46"/>
  <c r="CT4" i="46"/>
  <c r="CL4" i="46"/>
  <c r="CD4" i="46"/>
  <c r="BV4" i="46"/>
  <c r="BM4" i="46"/>
  <c r="BE4" i="46"/>
  <c r="AW4" i="46"/>
  <c r="AO4" i="46"/>
  <c r="AG4" i="46"/>
  <c r="Y4" i="46"/>
  <c r="Q4" i="46"/>
  <c r="I4" i="46"/>
  <c r="A4" i="46"/>
  <c r="V2" i="46"/>
  <c r="C185" i="45"/>
  <c r="C177" i="45"/>
  <c r="C169" i="45"/>
  <c r="C161" i="45"/>
  <c r="C153" i="45"/>
  <c r="EC4" i="46"/>
  <c r="DT4" i="46"/>
  <c r="DK4" i="46"/>
  <c r="DA4" i="46"/>
  <c r="CR4" i="46"/>
  <c r="CI4" i="46"/>
  <c r="BZ4" i="46"/>
  <c r="BP4" i="46"/>
  <c r="BG4" i="46"/>
  <c r="AX4" i="46"/>
  <c r="AN4" i="46"/>
  <c r="AE4" i="46"/>
  <c r="V4" i="46"/>
  <c r="M4" i="46"/>
  <c r="D4" i="46"/>
  <c r="A1" i="46"/>
  <c r="C178" i="45"/>
  <c r="C175" i="45"/>
  <c r="C172" i="45"/>
  <c r="C166" i="45"/>
  <c r="C149" i="45"/>
  <c r="C141" i="45"/>
  <c r="C133" i="45"/>
  <c r="C125" i="45"/>
  <c r="C117" i="45"/>
  <c r="C109" i="45"/>
  <c r="C101" i="45"/>
  <c r="C93" i="45"/>
  <c r="C85" i="45"/>
  <c r="C77" i="45"/>
  <c r="C69" i="45"/>
  <c r="C61" i="45"/>
  <c r="C53" i="45"/>
  <c r="C45" i="45"/>
  <c r="C37" i="45"/>
  <c r="C29" i="45"/>
  <c r="C21" i="45"/>
  <c r="C13" i="45"/>
  <c r="C5" i="45"/>
  <c r="Q3" i="45"/>
  <c r="I3" i="45"/>
  <c r="A3" i="45"/>
  <c r="EB4" i="46"/>
  <c r="DS4" i="46"/>
  <c r="DI4" i="46"/>
  <c r="CZ4" i="46"/>
  <c r="CQ4" i="46"/>
  <c r="CH4" i="46"/>
  <c r="BY4" i="46"/>
  <c r="BO4" i="46"/>
  <c r="BF4" i="46"/>
  <c r="AV4" i="46"/>
  <c r="AM4" i="46"/>
  <c r="AD4" i="46"/>
  <c r="U4" i="46"/>
  <c r="L4" i="46"/>
  <c r="C4" i="46"/>
  <c r="C189" i="45"/>
  <c r="C163" i="45"/>
  <c r="C160" i="45"/>
  <c r="C157" i="45"/>
  <c r="C146" i="45"/>
  <c r="C138" i="45"/>
  <c r="C130" i="45"/>
  <c r="C122" i="45"/>
  <c r="C114" i="45"/>
  <c r="DX4" i="46"/>
  <c r="DO4" i="46"/>
  <c r="DF4" i="46"/>
  <c r="CW4" i="46"/>
  <c r="CN4" i="46"/>
  <c r="CE4" i="46"/>
  <c r="BU4" i="46"/>
  <c r="BK4" i="46"/>
  <c r="BB4" i="46"/>
  <c r="AS4" i="46"/>
  <c r="AJ4" i="46"/>
  <c r="AA4" i="46"/>
  <c r="R4" i="46"/>
  <c r="H4" i="46"/>
  <c r="BS2" i="46"/>
  <c r="C188" i="45"/>
  <c r="C182" i="45"/>
  <c r="C162" i="45"/>
  <c r="C159" i="45"/>
  <c r="C156" i="45"/>
  <c r="EE4" i="46"/>
  <c r="DV4" i="46"/>
  <c r="DM4" i="46"/>
  <c r="DD4" i="46"/>
  <c r="CU4" i="46"/>
  <c r="CK4" i="46"/>
  <c r="CB4" i="46"/>
  <c r="BS4" i="46"/>
  <c r="BI4" i="46"/>
  <c r="AZ4" i="46"/>
  <c r="AQ4" i="46"/>
  <c r="AH4" i="46"/>
  <c r="X4" i="46"/>
  <c r="O4" i="46"/>
  <c r="F4" i="46"/>
  <c r="D2" i="46"/>
  <c r="C170" i="45"/>
  <c r="C167" i="45"/>
  <c r="C164" i="45"/>
  <c r="C158" i="45"/>
  <c r="C147" i="45"/>
  <c r="C139" i="45"/>
  <c r="C131" i="45"/>
  <c r="C123" i="45"/>
  <c r="C115" i="45"/>
  <c r="C107" i="45"/>
  <c r="C99" i="45"/>
  <c r="DQ4" i="46"/>
  <c r="CY4" i="46"/>
  <c r="CG4" i="46"/>
  <c r="BN4" i="46"/>
  <c r="AU4" i="46"/>
  <c r="AC4" i="46"/>
  <c r="K4" i="46"/>
  <c r="C187" i="45"/>
  <c r="C174" i="45"/>
  <c r="C148" i="45"/>
  <c r="C144" i="45"/>
  <c r="C137" i="45"/>
  <c r="C119" i="45"/>
  <c r="C116" i="45"/>
  <c r="C112" i="45"/>
  <c r="C96" i="45"/>
  <c r="C90" i="45"/>
  <c r="C70" i="45"/>
  <c r="C67" i="45"/>
  <c r="C64" i="45"/>
  <c r="C58" i="45"/>
  <c r="C38" i="45"/>
  <c r="C35" i="45"/>
  <c r="C32" i="45"/>
  <c r="C26" i="45"/>
  <c r="C6" i="45"/>
  <c r="S3" i="45"/>
  <c r="J3" i="45"/>
  <c r="O1" i="45"/>
  <c r="B4" i="44"/>
  <c r="J37" i="42"/>
  <c r="C36" i="42"/>
  <c r="DP4" i="46"/>
  <c r="CX4" i="46"/>
  <c r="CF4" i="46"/>
  <c r="BL4" i="46"/>
  <c r="AT4" i="46"/>
  <c r="AB4" i="46"/>
  <c r="J4" i="46"/>
  <c r="DO2" i="46"/>
  <c r="C151" i="45"/>
  <c r="C126" i="45"/>
  <c r="C105" i="45"/>
  <c r="C102" i="45"/>
  <c r="C87" i="45"/>
  <c r="C84" i="45"/>
  <c r="C81" i="45"/>
  <c r="C55" i="45"/>
  <c r="C52" i="45"/>
  <c r="C49" i="45"/>
  <c r="C23" i="45"/>
  <c r="C20" i="45"/>
  <c r="C17" i="45"/>
  <c r="R3" i="45"/>
  <c r="H3" i="45"/>
  <c r="J1" i="45"/>
  <c r="Q38" i="42"/>
  <c r="B4" i="42"/>
  <c r="A1" i="44"/>
  <c r="EF4" i="46"/>
  <c r="DN4" i="46"/>
  <c r="CV4" i="46"/>
  <c r="CC4" i="46"/>
  <c r="BJ4" i="46"/>
  <c r="AR4" i="46"/>
  <c r="Z4" i="46"/>
  <c r="G4" i="46"/>
  <c r="CK2" i="46"/>
  <c r="C186" i="45"/>
  <c r="C181" i="45"/>
  <c r="C173" i="45"/>
  <c r="C155" i="45"/>
  <c r="C143" i="45"/>
  <c r="C140" i="45"/>
  <c r="C136" i="45"/>
  <c r="C129" i="45"/>
  <c r="C111" i="45"/>
  <c r="C108" i="45"/>
  <c r="C98" i="45"/>
  <c r="C78" i="45"/>
  <c r="C75" i="45"/>
  <c r="C72" i="45"/>
  <c r="C66" i="45"/>
  <c r="C46" i="45"/>
  <c r="C43" i="45"/>
  <c r="C40" i="45"/>
  <c r="C34" i="45"/>
  <c r="C14" i="45"/>
  <c r="C11" i="45"/>
  <c r="C8" i="45"/>
  <c r="P3" i="45"/>
  <c r="G3" i="45"/>
  <c r="E1" i="45"/>
  <c r="A2" i="43"/>
  <c r="A1" i="42"/>
  <c r="ED4" i="46"/>
  <c r="DL4" i="46"/>
  <c r="CS4" i="46"/>
  <c r="CA4" i="46"/>
  <c r="BH4" i="46"/>
  <c r="AP4" i="46"/>
  <c r="W4" i="46"/>
  <c r="E4" i="46"/>
  <c r="AZ2" i="46"/>
  <c r="C165" i="45"/>
  <c r="C150" i="45"/>
  <c r="C118" i="45"/>
  <c r="C104" i="45"/>
  <c r="C95" i="45"/>
  <c r="C92" i="45"/>
  <c r="C89" i="45"/>
  <c r="C63" i="45"/>
  <c r="C60" i="45"/>
  <c r="C57" i="45"/>
  <c r="C31" i="45"/>
  <c r="C28" i="45"/>
  <c r="C25" i="45"/>
  <c r="O3" i="45"/>
  <c r="F3" i="45"/>
  <c r="A1" i="45"/>
  <c r="AZ2" i="44"/>
  <c r="Q39" i="42"/>
  <c r="J38" i="42"/>
  <c r="C37" i="42"/>
  <c r="B34" i="42"/>
  <c r="J39" i="42"/>
  <c r="EA4" i="46"/>
  <c r="DH4" i="46"/>
  <c r="CP4" i="46"/>
  <c r="BX4" i="46"/>
  <c r="BD4" i="46"/>
  <c r="AL4" i="46"/>
  <c r="T4" i="46"/>
  <c r="B4" i="46"/>
  <c r="A2" i="46"/>
  <c r="C180" i="45"/>
  <c r="C176" i="45"/>
  <c r="C154" i="45"/>
  <c r="C135" i="45"/>
  <c r="C132" i="45"/>
  <c r="C128" i="45"/>
  <c r="C121" i="45"/>
  <c r="C86" i="45"/>
  <c r="C83" i="45"/>
  <c r="C80" i="45"/>
  <c r="C74" i="45"/>
  <c r="C54" i="45"/>
  <c r="C51" i="45"/>
  <c r="C48" i="45"/>
  <c r="C42" i="45"/>
  <c r="C22" i="45"/>
  <c r="C19" i="45"/>
  <c r="C16" i="45"/>
  <c r="C10" i="45"/>
  <c r="N3" i="45"/>
  <c r="E3" i="45"/>
  <c r="V2" i="44"/>
  <c r="C38" i="42"/>
  <c r="J27" i="42"/>
  <c r="DY4" i="46"/>
  <c r="DG4" i="46"/>
  <c r="CO4" i="46"/>
  <c r="BW4" i="46"/>
  <c r="BC4" i="46"/>
  <c r="AK4" i="46"/>
  <c r="S4" i="46"/>
  <c r="C184" i="45"/>
  <c r="C168" i="45"/>
  <c r="C142" i="45"/>
  <c r="C110" i="45"/>
  <c r="C97" i="45"/>
  <c r="C71" i="45"/>
  <c r="C68" i="45"/>
  <c r="C65" i="45"/>
  <c r="C39" i="45"/>
  <c r="C36" i="45"/>
  <c r="C33" i="45"/>
  <c r="C7" i="45"/>
  <c r="C4" i="45"/>
  <c r="M3" i="45"/>
  <c r="D3" i="45"/>
  <c r="D2" i="44"/>
  <c r="Q36" i="42"/>
  <c r="Q27" i="42"/>
  <c r="DW4" i="46"/>
  <c r="DE4" i="46"/>
  <c r="CM4" i="46"/>
  <c r="BT4" i="46"/>
  <c r="BA4" i="46"/>
  <c r="AI4" i="46"/>
  <c r="P4" i="46"/>
  <c r="C179" i="45"/>
  <c r="C145" i="45"/>
  <c r="C127" i="45"/>
  <c r="C124" i="45"/>
  <c r="C120" i="45"/>
  <c r="C113" i="45"/>
  <c r="C106" i="45"/>
  <c r="C103" i="45"/>
  <c r="C100" i="45"/>
  <c r="C94" i="45"/>
  <c r="C91" i="45"/>
  <c r="C88" i="45"/>
  <c r="C82" i="45"/>
  <c r="C62" i="45"/>
  <c r="C59" i="45"/>
  <c r="C56" i="45"/>
  <c r="C50" i="45"/>
  <c r="C30" i="45"/>
  <c r="C27" i="45"/>
  <c r="C24" i="45"/>
  <c r="C18" i="45"/>
  <c r="L3" i="45"/>
  <c r="C3" i="45"/>
  <c r="DU4" i="46"/>
  <c r="DC4" i="46"/>
  <c r="CJ4" i="46"/>
  <c r="BQ4" i="46"/>
  <c r="AY4" i="46"/>
  <c r="AF4" i="46"/>
  <c r="N4" i="46"/>
  <c r="C183" i="45"/>
  <c r="C171" i="45"/>
  <c r="C152" i="45"/>
  <c r="C134" i="45"/>
  <c r="C79" i="45"/>
  <c r="C76" i="45"/>
  <c r="C73" i="45"/>
  <c r="C47" i="45"/>
  <c r="C44" i="45"/>
  <c r="C41" i="45"/>
  <c r="C15" i="45"/>
  <c r="C12" i="45"/>
  <c r="C9" i="45"/>
  <c r="K3" i="45"/>
  <c r="B3" i="45"/>
  <c r="A65" i="43"/>
  <c r="C39" i="42"/>
  <c r="Q37" i="42"/>
  <c r="J36" i="42"/>
  <c r="C27" i="42"/>
  <c r="P4" i="42"/>
  <c r="A44" i="43"/>
  <c r="I4" i="42"/>
  <c r="A23" i="43"/>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L1" i="29" l="1"/>
  <c r="BV1" i="29"/>
  <c r="AR1" i="29"/>
  <c r="BB1" i="29"/>
  <c r="X1" i="29"/>
  <c r="AH1" i="29"/>
  <c r="D1" i="29"/>
  <c r="N1" i="29"/>
  <c r="BL1" i="28"/>
  <c r="BV1" i="28"/>
  <c r="AR1" i="28"/>
  <c r="BB1" i="28"/>
  <c r="X1" i="28"/>
  <c r="AH1" i="28"/>
  <c r="D1" i="28"/>
  <c r="N1" i="28"/>
  <c r="A5" i="40"/>
  <c r="B5" i="40" s="1"/>
  <c r="BL1" i="27"/>
  <c r="BV1" i="27"/>
  <c r="AR1" i="27"/>
  <c r="BB1" i="27"/>
  <c r="X1" i="27"/>
  <c r="AH1" i="27"/>
  <c r="D1" i="27"/>
  <c r="N1" i="27"/>
  <c r="I37" i="42"/>
  <c r="B37" i="42"/>
  <c r="A31" i="42"/>
  <c r="P37" i="42"/>
  <c r="B39" i="42"/>
  <c r="I39" i="42"/>
  <c r="P39" i="42"/>
  <c r="A33" i="42"/>
  <c r="CZ3" i="46"/>
  <c r="M3" i="46"/>
  <c r="AK3" i="46"/>
  <c r="BI3" i="46"/>
  <c r="F28" i="42"/>
  <c r="CB3" i="46"/>
  <c r="DX3" i="46"/>
  <c r="T28" i="42"/>
  <c r="M28" i="42"/>
  <c r="BY3" i="46"/>
  <c r="DU3" i="46"/>
  <c r="CU3" i="46"/>
  <c r="BF3" i="46"/>
  <c r="AF3" i="46"/>
  <c r="S28" i="42"/>
  <c r="J3" i="46"/>
  <c r="L28" i="42"/>
  <c r="E28" i="42"/>
  <c r="AP3" i="46"/>
  <c r="DE3" i="46"/>
  <c r="EA3" i="46"/>
  <c r="CE3" i="46"/>
  <c r="P3" i="46"/>
  <c r="BL3" i="46"/>
  <c r="N28" i="42"/>
  <c r="G28" i="42"/>
  <c r="U28" i="42"/>
  <c r="AU3" i="46"/>
  <c r="CH3" i="46"/>
  <c r="ED3" i="46"/>
  <c r="S3" i="46"/>
  <c r="BO3" i="46"/>
  <c r="O28" i="42"/>
  <c r="V28" i="42"/>
  <c r="H28" i="42"/>
  <c r="B36" i="42"/>
  <c r="P36" i="42"/>
  <c r="A30" i="42"/>
  <c r="I36" i="42"/>
  <c r="A32" i="42"/>
  <c r="P38" i="42"/>
  <c r="I38" i="42"/>
  <c r="B38" i="42"/>
  <c r="BV3" i="46"/>
  <c r="G3" i="46"/>
  <c r="BC3" i="46"/>
  <c r="CP3" i="46"/>
  <c r="AA3" i="46"/>
  <c r="DR3" i="46"/>
  <c r="K28" i="42"/>
  <c r="R28" i="42"/>
  <c r="D28" i="42"/>
  <c r="B10" i="46"/>
  <c r="B6" i="46"/>
  <c r="B11" i="46"/>
  <c r="B8" i="46"/>
  <c r="B12" i="46"/>
  <c r="B13" i="46"/>
  <c r="B7" i="46"/>
  <c r="B9" i="46"/>
  <c r="B2" i="30"/>
  <c r="A183" i="45"/>
  <c r="A175" i="45"/>
  <c r="A167" i="45"/>
  <c r="A159" i="45"/>
  <c r="A170" i="45"/>
  <c r="A164" i="45"/>
  <c r="A161" i="45"/>
  <c r="A158" i="45"/>
  <c r="A147" i="45"/>
  <c r="A139" i="45"/>
  <c r="A131" i="45"/>
  <c r="A123" i="45"/>
  <c r="A115" i="45"/>
  <c r="A107" i="45"/>
  <c r="A99" i="45"/>
  <c r="A91" i="45"/>
  <c r="A83" i="45"/>
  <c r="A75" i="45"/>
  <c r="A67" i="45"/>
  <c r="A59" i="45"/>
  <c r="A51" i="45"/>
  <c r="A43" i="45"/>
  <c r="A35" i="45"/>
  <c r="A27" i="45"/>
  <c r="A19" i="45"/>
  <c r="A11" i="45"/>
  <c r="A187" i="45"/>
  <c r="A184" i="45"/>
  <c r="A181" i="45"/>
  <c r="A155" i="45"/>
  <c r="A152" i="45"/>
  <c r="A144" i="45"/>
  <c r="A136" i="45"/>
  <c r="A128" i="45"/>
  <c r="A120" i="45"/>
  <c r="A112" i="45"/>
  <c r="A186" i="45"/>
  <c r="A180" i="45"/>
  <c r="A177" i="45"/>
  <c r="A174" i="45"/>
  <c r="A154" i="45"/>
  <c r="A151" i="45"/>
  <c r="A188" i="45"/>
  <c r="A185" i="45"/>
  <c r="A182" i="45"/>
  <c r="A162" i="45"/>
  <c r="A156" i="45"/>
  <c r="A153" i="45"/>
  <c r="A145" i="45"/>
  <c r="A137" i="45"/>
  <c r="A129" i="45"/>
  <c r="A121" i="45"/>
  <c r="A113" i="45"/>
  <c r="A105" i="45"/>
  <c r="A179" i="45"/>
  <c r="A163" i="45"/>
  <c r="A157" i="45"/>
  <c r="A127" i="45"/>
  <c r="A124" i="45"/>
  <c r="A106" i="45"/>
  <c r="A103" i="45"/>
  <c r="A100" i="45"/>
  <c r="A94" i="45"/>
  <c r="A88" i="45"/>
  <c r="A85" i="45"/>
  <c r="A82" i="45"/>
  <c r="A62" i="45"/>
  <c r="A56" i="45"/>
  <c r="A53" i="45"/>
  <c r="A50" i="45"/>
  <c r="A30" i="45"/>
  <c r="A24" i="45"/>
  <c r="A21" i="45"/>
  <c r="A18" i="45"/>
  <c r="B27" i="42"/>
  <c r="A171" i="45"/>
  <c r="A141" i="45"/>
  <c r="A134" i="45"/>
  <c r="A130" i="45"/>
  <c r="A109" i="45"/>
  <c r="A79" i="45"/>
  <c r="A76" i="45"/>
  <c r="A73" i="45"/>
  <c r="A47" i="45"/>
  <c r="A44" i="45"/>
  <c r="A41" i="45"/>
  <c r="A15" i="45"/>
  <c r="A12" i="45"/>
  <c r="A9" i="45"/>
  <c r="A178" i="45"/>
  <c r="A166" i="45"/>
  <c r="A148" i="45"/>
  <c r="A119" i="45"/>
  <c r="A116" i="45"/>
  <c r="A96" i="45"/>
  <c r="A93" i="45"/>
  <c r="A90" i="45"/>
  <c r="A70" i="45"/>
  <c r="A64" i="45"/>
  <c r="A61" i="45"/>
  <c r="A58" i="45"/>
  <c r="A38" i="45"/>
  <c r="A32" i="45"/>
  <c r="A29" i="45"/>
  <c r="A26" i="45"/>
  <c r="A6" i="45"/>
  <c r="A133" i="45"/>
  <c r="A126" i="45"/>
  <c r="A122" i="45"/>
  <c r="A102" i="45"/>
  <c r="A87" i="45"/>
  <c r="A84" i="45"/>
  <c r="A81" i="45"/>
  <c r="A55" i="45"/>
  <c r="A52" i="45"/>
  <c r="A49" i="45"/>
  <c r="A23" i="45"/>
  <c r="A20" i="45"/>
  <c r="A17" i="45"/>
  <c r="A173" i="45"/>
  <c r="A169" i="45"/>
  <c r="A160" i="45"/>
  <c r="A143" i="45"/>
  <c r="A140" i="45"/>
  <c r="A111" i="45"/>
  <c r="A108" i="45"/>
  <c r="A98" i="45"/>
  <c r="A78" i="45"/>
  <c r="A72" i="45"/>
  <c r="A69" i="45"/>
  <c r="A66" i="45"/>
  <c r="A46" i="45"/>
  <c r="A40" i="45"/>
  <c r="A37" i="45"/>
  <c r="A34" i="45"/>
  <c r="A14" i="45"/>
  <c r="A8" i="45"/>
  <c r="A5" i="45"/>
  <c r="A165" i="45"/>
  <c r="A150" i="45"/>
  <c r="A146" i="45"/>
  <c r="A125" i="45"/>
  <c r="A118" i="45"/>
  <c r="A114" i="45"/>
  <c r="A104" i="45"/>
  <c r="A101" i="45"/>
  <c r="A95" i="45"/>
  <c r="A92" i="45"/>
  <c r="A89" i="45"/>
  <c r="A63" i="45"/>
  <c r="A60" i="45"/>
  <c r="A57" i="45"/>
  <c r="A31" i="45"/>
  <c r="A28" i="45"/>
  <c r="A25" i="45"/>
  <c r="A189" i="45"/>
  <c r="A176" i="45"/>
  <c r="A172" i="45"/>
  <c r="A135" i="45"/>
  <c r="A132" i="45"/>
  <c r="A86" i="45"/>
  <c r="A80" i="45"/>
  <c r="A77" i="45"/>
  <c r="A74" i="45"/>
  <c r="A54" i="45"/>
  <c r="A48" i="45"/>
  <c r="A45" i="45"/>
  <c r="A42" i="45"/>
  <c r="A22" i="45"/>
  <c r="A16" i="45"/>
  <c r="A13" i="45"/>
  <c r="A10" i="45"/>
  <c r="A168" i="45"/>
  <c r="A149" i="45"/>
  <c r="A142" i="45"/>
  <c r="A138" i="45"/>
  <c r="A117" i="45"/>
  <c r="A110" i="45"/>
  <c r="A97" i="45"/>
  <c r="A71" i="45"/>
  <c r="A68" i="45"/>
  <c r="A65" i="45"/>
  <c r="A39" i="45"/>
  <c r="A36" i="45"/>
  <c r="A33" i="45"/>
  <c r="A7" i="45"/>
  <c r="A4" i="45"/>
  <c r="G3" i="30" l="1"/>
  <c r="F3" i="30"/>
  <c r="E3" i="30"/>
  <c r="D3" i="30"/>
  <c r="C3" i="30"/>
  <c r="E5" i="40"/>
  <c r="C5" i="40"/>
  <c r="D5" i="40"/>
  <c r="F5" i="40"/>
  <c r="C26" i="42"/>
  <c r="C25" i="42"/>
  <c r="Q26" i="42"/>
  <c r="Q25" i="42"/>
  <c r="J26" i="42"/>
  <c r="J25" i="42"/>
  <c r="C15" i="47"/>
  <c r="C2" i="47"/>
  <c r="D2" i="45"/>
  <c r="C1" i="45"/>
  <c r="C2" i="45"/>
  <c r="B1" i="45"/>
  <c r="B2" i="45"/>
  <c r="A2" i="45"/>
  <c r="H27" i="42"/>
  <c r="V2" i="42"/>
  <c r="N2" i="42"/>
  <c r="F2" i="42"/>
  <c r="T1" i="42"/>
  <c r="L1" i="42"/>
  <c r="D1" i="42"/>
  <c r="G2" i="42"/>
  <c r="M1" i="42"/>
  <c r="O27" i="42"/>
  <c r="G27" i="42"/>
  <c r="U2" i="42"/>
  <c r="M2" i="42"/>
  <c r="E2" i="42"/>
  <c r="S1" i="42"/>
  <c r="K1" i="42"/>
  <c r="C1" i="42"/>
  <c r="T27" i="42"/>
  <c r="R2" i="42"/>
  <c r="B2" i="42"/>
  <c r="O2" i="42"/>
  <c r="E1" i="42"/>
  <c r="V27" i="42"/>
  <c r="N27" i="42"/>
  <c r="F27" i="42"/>
  <c r="T2" i="42"/>
  <c r="L2" i="42"/>
  <c r="D2" i="42"/>
  <c r="R1" i="42"/>
  <c r="J1" i="42"/>
  <c r="B1" i="42"/>
  <c r="U27" i="42"/>
  <c r="E27" i="42"/>
  <c r="S2" i="42"/>
  <c r="C2" i="42"/>
  <c r="I1" i="42"/>
  <c r="D27" i="42"/>
  <c r="J2" i="42"/>
  <c r="H1" i="42"/>
  <c r="U1" i="42"/>
  <c r="M27" i="42"/>
  <c r="K2" i="42"/>
  <c r="Q1" i="42"/>
  <c r="L27" i="42"/>
  <c r="P1" i="42"/>
  <c r="S27" i="42"/>
  <c r="K27" i="42"/>
  <c r="Q2" i="42"/>
  <c r="I2" i="42"/>
  <c r="A2" i="42"/>
  <c r="O1" i="42"/>
  <c r="G1" i="42"/>
  <c r="D1" i="45"/>
  <c r="R27" i="42"/>
  <c r="P2" i="42"/>
  <c r="H2" i="42"/>
  <c r="V1" i="42"/>
  <c r="N1" i="42"/>
  <c r="F1" i="42"/>
  <c r="B19" i="44" l="1"/>
  <c r="B27" i="44"/>
  <c r="B21" i="44"/>
  <c r="B23" i="44"/>
  <c r="B26" i="44"/>
  <c r="B11" i="44"/>
  <c r="B20" i="44"/>
  <c r="B12" i="44"/>
  <c r="B13" i="44"/>
  <c r="B6" i="44"/>
  <c r="B7" i="44"/>
  <c r="B8" i="44"/>
  <c r="B17" i="44"/>
  <c r="B9" i="44"/>
  <c r="B10" i="44"/>
  <c r="B22" i="44"/>
  <c r="B28" i="44"/>
  <c r="B16" i="44"/>
  <c r="B25" i="44"/>
  <c r="B18" i="44"/>
  <c r="B14" i="44"/>
  <c r="B15" i="44"/>
  <c r="B2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<sst xmlns="http://schemas.openxmlformats.org/spreadsheetml/2006/main" count="3939" uniqueCount="2218">
  <si>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</si>
  <si>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</si>
  <si>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</si>
  <si>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</si>
  <si>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</si>
  <si>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</si>
  <si>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</si>
  <si>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</si>
  <si>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</si>
  <si>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</si>
  <si>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</si>
  <si>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</si>
  <si>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</si>
  <si>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</si>
  <si>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</si>
  <si>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</si>
  <si>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</si>
  <si>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</si>
  <si>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</si>
  <si>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</si>
  <si>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</si>
  <si>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</si>
  <si>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</si>
  <si>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</si>
  <si>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</si>
  <si>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</si>
  <si>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</si>
  <si>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</si>
  <si>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</si>
  <si>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</si>
  <si>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</si>
  <si>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</si>
  <si>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</si>
  <si>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</si>
  <si>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</si>
  <si>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</si>
  <si>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</si>
  <si>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</si>
  <si>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</si>
  <si>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</si>
  <si>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</si>
  <si>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</si>
  <si>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</si>
  <si>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</si>
  <si>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</si>
  <si>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</si>
  <si>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</si>
  <si>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</si>
  <si>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</si>
  <si>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</si>
  <si>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</si>
  <si>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</si>
  <si>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</si>
  <si>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</si>
  <si>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</si>
  <si>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</si>
  <si>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</si>
  <si>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</si>
  <si>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</si>
  <si>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</si>
  <si>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</si>
  <si>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</si>
  <si>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</si>
  <si>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</si>
  <si>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</si>
  <si>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</si>
  <si>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</si>
  <si>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</si>
  <si>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</si>
  <si>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</si>
  <si>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</si>
  <si>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</si>
  <si>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</si>
  <si>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</si>
  <si>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</si>
  <si>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</si>
  <si>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</si>
  <si>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</si>
  <si>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</si>
  <si>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</si>
  <si>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</si>
  <si>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</si>
  <si>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</si>
  <si>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</si>
  <si>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</si>
  <si>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</si>
  <si>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</si>
  <si>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</si>
  <si>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</si>
  <si>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</si>
  <si>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</si>
  <si>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</si>
  <si>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</si>
  <si>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</si>
  <si>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</si>
  <si>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</si>
  <si>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</si>
  <si>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</si>
  <si>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</si>
  <si>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</si>
  <si>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</si>
  <si>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</si>
  <si>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</si>
  <si>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</si>
  <si>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</si>
  <si>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</si>
  <si>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</si>
  <si>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</si>
  <si>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</si>
  <si>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</si>
  <si>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</si>
  <si>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</si>
  <si>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</si>
  <si>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</si>
  <si>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</si>
  <si>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</si>
  <si>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</si>
  <si>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</si>
  <si>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</si>
  <si>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</si>
  <si>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</si>
  <si>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</si>
  <si>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</si>
  <si>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</si>
  <si>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</si>
  <si>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</si>
  <si>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</si>
  <si>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</si>
  <si>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</si>
  <si>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</si>
  <si>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</si>
  <si>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</si>
  <si>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</si>
  <si>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</si>
  <si>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</si>
  <si>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</si>
  <si>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</si>
  <si>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</si>
  <si>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</si>
  <si>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</si>
  <si>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</si>
  <si>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</si>
  <si>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</si>
  <si>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</si>
  <si>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</si>
  <si>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</si>
  <si>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</si>
  <si>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</si>
  <si>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</si>
  <si>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</si>
  <si>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</si>
  <si>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</si>
  <si>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</si>
  <si>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Denmark</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</si>
  <si>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</si>
  <si>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</si>
  <si>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</si>
  <si>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</si>
  <si>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</si>
  <si>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</si>
  <si>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</si>
  <si>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</si>
  <si>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</si>
  <si>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</si>
  <si>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</si>
  <si>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</si>
  <si>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</si>
  <si>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</si>
  <si>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</si>
  <si>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</si>
  <si>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</si>
  <si>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</si>
  <si>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</si>
  <si>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</si>
  <si>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</si>
  <si>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</si>
  <si>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</si>
  <si>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</si>
  <si>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</si>
  <si>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</si>
  <si>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</si>
  <si>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</si>
  <si>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</si>
  <si>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</si>
  <si>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The secondary school estimate is based on coverage in lower secondary schools. The national estimate is based on coverage in primary and secondary schools. Estimates for the proportion with improved facilities and any facility are based on the estimate for basic.</t>
  </si>
  <si>
    <t>The secondary school estimate is based on coverage in lower schools. The national estimate is based on coverage in primary and secondary schools. Estimates for the proportion with improved facilities and any facility are based on the estimate for basic.</t>
  </si>
  <si>
    <t>The secondary school estimate is based on coverage in lower secondary schools. The national estimate is based on coverage in primary and secondary schools. Estimates for the proportion of schools with any facility and facility with water are based on the estimate for basic.</t>
  </si>
  <si>
    <t>DNK_2013_UIS</t>
  </si>
  <si>
    <t>DNK_2014_UIS</t>
  </si>
  <si>
    <t>DNK_2015_UIS</t>
  </si>
  <si>
    <t>DNK_2016_UIS</t>
  </si>
  <si>
    <t>2013</t>
  </si>
  <si>
    <t>2014</t>
  </si>
  <si>
    <t>2015</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</si>
  <si>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</si>
  <si>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</si>
  <si>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</si>
  <si>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</si>
  <si>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</si>
  <si>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</si>
  <si>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</si>
  <si>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</si>
  <si>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</si>
  <si>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</si>
  <si>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</si>
  <si>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</si>
  <si>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</si>
  <si>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</si>
  <si>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</si>
  <si>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</si>
  <si>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</si>
  <si>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DNK_2019_UIS</t>
  </si>
  <si>
    <t>DNK_2022_UIS</t>
  </si>
  <si>
    <t>DNK_2021_UIS</t>
  </si>
  <si>
    <t>DNK_2020_UIS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</si>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</sst>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1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7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0"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vertical="center"/>
    </xf>
    <xf numFmtId="0"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0"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0"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0"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vertical="center"/>
    </xf>
    <xf numFmtId="0"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0"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0"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164" fontId="240" fillId="182" borderId="236" xfId="0" applyNumberFormat="1" applyFont="1" applyFill="1" applyBorder="1" applyAlignment="1" applyProtection="1">
      <alignment horizontal="center" vertical="center"/>
    </xf>
    <xf numFmtId="164"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0"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6"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6" xfId="32" applyFont="1" applyFill="1"/>
    <xf numFmtId="0" fontId="16" fillId="2" borderId="73" xfId="32" applyFont="1" applyFill="1" applyBorder="1"/>
    <xf numFmtId="165" fontId="3" fillId="2" borderId="246"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6"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6"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92"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3C5C08E6-1410-4FA3-9C77-BFFC4FD2B722}"/>
    <cellStyle name="Hyperlink" xfId="19" builtinId="8"/>
    <cellStyle name="Hyperlink 2" xfId="6" xr:uid="{00000000-0005-0000-0000-000003000000}"/>
    <cellStyle name="Hyperlink 2 2" xfId="16" xr:uid="{00000000-0005-0000-0000-000004000000}"/>
    <cellStyle name="Hyperlink 2 2 2" xfId="29" xr:uid="{517FE3BA-79FD-4E7F-B864-C5C99FA2096E}"/>
    <cellStyle name="Hyperlink 3" xfId="17" xr:uid="{00000000-0005-0000-0000-000005000000}"/>
    <cellStyle name="Hyperlink 3 2" xfId="30" xr:uid="{5AB6D0B1-1172-4F58-A33F-E0B00A97C632}"/>
    <cellStyle name="Hyperlink 4" xfId="35" xr:uid="{F03D6647-5D40-4916-9247-4A4430BEB514}"/>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1B229742-E47C-4DB9-9A10-1D90A79B60A1}"/>
    <cellStyle name="Normal 2 2 3" xfId="34" xr:uid="{E918E1B3-3051-41C0-8EEE-01F759C2E013}"/>
    <cellStyle name="Normal 2 3" xfId="9" xr:uid="{00000000-0005-0000-0000-00000B000000}"/>
    <cellStyle name="Normal 2 3 2" xfId="12" xr:uid="{00000000-0005-0000-0000-00000C000000}"/>
    <cellStyle name="Normal 2 3 2 2" xfId="22" xr:uid="{00000000-0005-0000-0000-00000D000000}"/>
    <cellStyle name="Normal 2 3 2 2 2" xfId="33" xr:uid="{257AD4E7-8887-448D-A29C-9CB4161A446E}"/>
    <cellStyle name="Normal 2 3 3" xfId="20" xr:uid="{00000000-0005-0000-0000-00000E000000}"/>
    <cellStyle name="Normal 2 3 4" xfId="32" xr:uid="{685B9870-D166-4E7E-8F3C-AF156D8D0EA9}"/>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DA85237D-177B-4009-9E6C-FD3455FBDA53}"/>
    <cellStyle name="Normal 4 3" xfId="21" xr:uid="{00000000-0005-0000-0000-000013000000}"/>
    <cellStyle name="Normal 5" xfId="23" xr:uid="{291EFF94-C19B-4108-BB44-8ECE74D7DD05}"/>
    <cellStyle name="Normal 6" xfId="1" xr:uid="{00000000-0005-0000-0000-000014000000}"/>
    <cellStyle name="Normal 6 2" xfId="11" xr:uid="{00000000-0005-0000-0000-000015000000}"/>
    <cellStyle name="Normal 6 2 2" xfId="14" xr:uid="{00000000-0005-0000-0000-000016000000}"/>
    <cellStyle name="Normal 6 2 2 2" xfId="25" xr:uid="{7655A8C8-BDE0-43B1-86DD-1639867F4FE2}"/>
    <cellStyle name="Normal 6 2 3" xfId="24" xr:uid="{35FDA6CE-AAB8-498E-931E-D84805ED6B1E}"/>
    <cellStyle name="Normal 6 3" xfId="27" xr:uid="{A5F60689-68E8-42AB-8FCA-FBD06ACD264A}"/>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09A2-4CF2-AA1C-980038247014}"/>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9A2-4CF2-AA1C-980038247014}"/>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9A2-4CF2-AA1C-980038247014}"/>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9A2-4CF2-AA1C-980038247014}"/>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9A2-4CF2-AA1C-980038247014}"/>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9A2-4CF2-AA1C-980038247014}"/>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9A2-4CF2-AA1C-980038247014}"/>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09A2-4CF2-AA1C-980038247014}"/>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09A2-4CF2-AA1C-980038247014}"/>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09A2-4CF2-AA1C-980038247014}"/>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AEC9-4091-B28E-2FC2A90C80C2}"/>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AEC9-4091-B28E-2FC2A90C80C2}"/>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AEC9-4091-B28E-2FC2A90C80C2}"/>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AEC9-4091-B28E-2FC2A90C80C2}"/>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AEC9-4091-B28E-2FC2A90C80C2}"/>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2CFB-4C94-B794-612359D5DABA}"/>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2CFB-4C94-B794-612359D5DABA}"/>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2CFB-4C94-B794-612359D5DABA}"/>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2CFB-4C94-B794-612359D5DABA}"/>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065-4C54-910F-DF1D5AE1E7A1}"/>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065-4C54-910F-DF1D5AE1E7A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065-4C54-910F-DF1D5AE1E7A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065-4C54-910F-DF1D5AE1E7A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065-4C54-910F-DF1D5AE1E7A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065-4C54-910F-DF1D5AE1E7A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065-4C54-910F-DF1D5AE1E7A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065-4C54-910F-DF1D5AE1E7A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065-4C54-910F-DF1D5AE1E7A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065-4C54-910F-DF1D5AE1E7A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065-4C54-910F-DF1D5AE1E7A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065-4C54-910F-DF1D5AE1E7A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065-4C54-910F-DF1D5AE1E7A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065-4C54-910F-DF1D5AE1E7A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065-4C54-910F-DF1D5AE1E7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065-4C54-910F-DF1D5AE1E7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065-4C54-910F-DF1D5AE1E7A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065-4C54-910F-DF1D5AE1E7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065-4C54-910F-DF1D5AE1E7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065-4C54-910F-DF1D5AE1E7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065-4C54-910F-DF1D5AE1E7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065-4C54-910F-DF1D5AE1E7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065-4C54-910F-DF1D5AE1E7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065-4C54-910F-DF1D5AE1E7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065-4C54-910F-DF1D5AE1E7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065-4C54-910F-DF1D5AE1E7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065-4C54-910F-DF1D5AE1E7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065-4C54-910F-DF1D5AE1E7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065-4C54-910F-DF1D5AE1E7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065-4C54-910F-DF1D5AE1E7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065-4C54-910F-DF1D5AE1E7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065-4C54-910F-DF1D5AE1E7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065-4C54-910F-DF1D5AE1E7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065-4C54-910F-DF1D5AE1E7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065-4C54-910F-DF1D5AE1E7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065-4C54-910F-DF1D5AE1E7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065-4C54-910F-DF1D5AE1E7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065-4C54-910F-DF1D5AE1E7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065-4C54-910F-DF1D5AE1E7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065-4C54-910F-DF1D5AE1E7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065-4C54-910F-DF1D5AE1E7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065-4C54-910F-DF1D5AE1E7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065-4C54-910F-DF1D5AE1E7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065-4C54-910F-DF1D5AE1E7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065-4C54-910F-DF1D5AE1E7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065-4C54-910F-DF1D5AE1E7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065-4C54-910F-DF1D5AE1E7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065-4C54-910F-DF1D5AE1E7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065-4C54-910F-DF1D5AE1E7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065-4C54-910F-DF1D5AE1E7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065-4C54-910F-DF1D5AE1E7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065-4C54-910F-DF1D5AE1E7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065-4C54-910F-DF1D5AE1E7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065-4C54-910F-DF1D5AE1E7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065-4C54-910F-DF1D5AE1E7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065-4C54-910F-DF1D5AE1E7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065-4C54-910F-DF1D5AE1E7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065-4C54-910F-DF1D5AE1E7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065-4C54-910F-DF1D5AE1E7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065-4C54-910F-DF1D5AE1E7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065-4C54-910F-DF1D5AE1E7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065-4C54-910F-DF1D5AE1E7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065-4C54-910F-DF1D5AE1E7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065-4C54-910F-DF1D5AE1E7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065-4C54-910F-DF1D5AE1E7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065-4C54-910F-DF1D5AE1E7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065-4C54-910F-DF1D5AE1E7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065-4C54-910F-DF1D5AE1E7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065-4C54-910F-DF1D5AE1E7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065-4C54-910F-DF1D5AE1E7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065-4C54-910F-DF1D5AE1E7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065-4C54-910F-DF1D5AE1E7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065-4C54-910F-DF1D5AE1E7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065-4C54-910F-DF1D5AE1E7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065-4C54-910F-DF1D5AE1E7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065-4C54-910F-DF1D5AE1E7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065-4C54-910F-DF1D5AE1E7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065-4C54-910F-DF1D5AE1E7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065-4C54-910F-DF1D5AE1E7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065-4C54-910F-DF1D5AE1E7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065-4C54-910F-DF1D5AE1E7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065-4C54-910F-DF1D5AE1E7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065-4C54-910F-DF1D5AE1E7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065-4C54-910F-DF1D5AE1E7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065-4C54-910F-DF1D5AE1E7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065-4C54-910F-DF1D5AE1E7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065-4C54-910F-DF1D5AE1E7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065-4C54-910F-DF1D5AE1E7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065-4C54-910F-DF1D5AE1E7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065-4C54-910F-DF1D5AE1E7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065-4C54-910F-DF1D5AE1E7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065-4C54-910F-DF1D5AE1E7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065-4C54-910F-DF1D5AE1E7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065-4C54-910F-DF1D5AE1E7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065-4C54-910F-DF1D5AE1E7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065-4C54-910F-DF1D5AE1E7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065-4C54-910F-DF1D5AE1E7A1}"/>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065-4C54-910F-DF1D5AE1E7A1}"/>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065-4C54-910F-DF1D5AE1E7A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065-4C54-910F-DF1D5AE1E7A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065-4C54-910F-DF1D5AE1E7A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065-4C54-910F-DF1D5AE1E7A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065-4C54-910F-DF1D5AE1E7A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065-4C54-910F-DF1D5AE1E7A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065-4C54-910F-DF1D5AE1E7A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065-4C54-910F-DF1D5AE1E7A1}"/>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4065-4C54-910F-DF1D5AE1E7A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065-4C54-910F-DF1D5AE1E7A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065-4C54-910F-DF1D5AE1E7A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065-4C54-910F-DF1D5AE1E7A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065-4C54-910F-DF1D5AE1E7A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065-4C54-910F-DF1D5AE1E7A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065-4C54-910F-DF1D5AE1E7A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065-4C54-910F-DF1D5AE1E7A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065-4C54-910F-DF1D5AE1E7A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065-4C54-910F-DF1D5AE1E7A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065-4C54-910F-DF1D5AE1E7A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065-4C54-910F-DF1D5AE1E7A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065-4C54-910F-DF1D5AE1E7A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065-4C54-910F-DF1D5AE1E7A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065-4C54-910F-DF1D5AE1E7A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065-4C54-910F-DF1D5AE1E7A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065-4C54-910F-DF1D5AE1E7A1}"/>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4065-4C54-910F-DF1D5AE1E7A1}"/>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065-4C54-910F-DF1D5AE1E7A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065-4C54-910F-DF1D5AE1E7A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065-4C54-910F-DF1D5AE1E7A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065-4C54-910F-DF1D5AE1E7A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065-4C54-910F-DF1D5AE1E7A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065-4C54-910F-DF1D5AE1E7A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065-4C54-910F-DF1D5AE1E7A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065-4C54-910F-DF1D5AE1E7A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065-4C54-910F-DF1D5AE1E7A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065-4C54-910F-DF1D5AE1E7A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065-4C54-910F-DF1D5AE1E7A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065-4C54-910F-DF1D5AE1E7A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065-4C54-910F-DF1D5AE1E7A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065-4C54-910F-DF1D5AE1E7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065-4C54-910F-DF1D5AE1E7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065-4C54-910F-DF1D5AE1E7A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065-4C54-910F-DF1D5AE1E7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065-4C54-910F-DF1D5AE1E7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065-4C54-910F-DF1D5AE1E7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065-4C54-910F-DF1D5AE1E7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065-4C54-910F-DF1D5AE1E7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065-4C54-910F-DF1D5AE1E7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065-4C54-910F-DF1D5AE1E7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065-4C54-910F-DF1D5AE1E7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065-4C54-910F-DF1D5AE1E7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065-4C54-910F-DF1D5AE1E7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065-4C54-910F-DF1D5AE1E7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065-4C54-910F-DF1D5AE1E7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065-4C54-910F-DF1D5AE1E7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065-4C54-910F-DF1D5AE1E7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065-4C54-910F-DF1D5AE1E7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065-4C54-910F-DF1D5AE1E7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065-4C54-910F-DF1D5AE1E7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065-4C54-910F-DF1D5AE1E7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065-4C54-910F-DF1D5AE1E7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065-4C54-910F-DF1D5AE1E7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065-4C54-910F-DF1D5AE1E7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065-4C54-910F-DF1D5AE1E7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065-4C54-910F-DF1D5AE1E7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065-4C54-910F-DF1D5AE1E7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065-4C54-910F-DF1D5AE1E7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065-4C54-910F-DF1D5AE1E7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065-4C54-910F-DF1D5AE1E7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065-4C54-910F-DF1D5AE1E7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065-4C54-910F-DF1D5AE1E7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065-4C54-910F-DF1D5AE1E7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065-4C54-910F-DF1D5AE1E7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065-4C54-910F-DF1D5AE1E7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065-4C54-910F-DF1D5AE1E7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065-4C54-910F-DF1D5AE1E7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065-4C54-910F-DF1D5AE1E7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065-4C54-910F-DF1D5AE1E7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065-4C54-910F-DF1D5AE1E7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065-4C54-910F-DF1D5AE1E7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065-4C54-910F-DF1D5AE1E7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065-4C54-910F-DF1D5AE1E7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065-4C54-910F-DF1D5AE1E7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065-4C54-910F-DF1D5AE1E7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065-4C54-910F-DF1D5AE1E7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065-4C54-910F-DF1D5AE1E7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065-4C54-910F-DF1D5AE1E7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065-4C54-910F-DF1D5AE1E7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065-4C54-910F-DF1D5AE1E7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065-4C54-910F-DF1D5AE1E7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065-4C54-910F-DF1D5AE1E7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065-4C54-910F-DF1D5AE1E7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065-4C54-910F-DF1D5AE1E7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065-4C54-910F-DF1D5AE1E7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065-4C54-910F-DF1D5AE1E7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065-4C54-910F-DF1D5AE1E7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065-4C54-910F-DF1D5AE1E7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065-4C54-910F-DF1D5AE1E7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065-4C54-910F-DF1D5AE1E7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065-4C54-910F-DF1D5AE1E7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065-4C54-910F-DF1D5AE1E7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065-4C54-910F-DF1D5AE1E7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065-4C54-910F-DF1D5AE1E7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065-4C54-910F-DF1D5AE1E7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065-4C54-910F-DF1D5AE1E7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065-4C54-910F-DF1D5AE1E7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065-4C54-910F-DF1D5AE1E7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065-4C54-910F-DF1D5AE1E7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065-4C54-910F-DF1D5AE1E7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065-4C54-910F-DF1D5AE1E7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065-4C54-910F-DF1D5AE1E7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065-4C54-910F-DF1D5AE1E7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065-4C54-910F-DF1D5AE1E7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065-4C54-910F-DF1D5AE1E7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065-4C54-910F-DF1D5AE1E7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065-4C54-910F-DF1D5AE1E7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065-4C54-910F-DF1D5AE1E7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065-4C54-910F-DF1D5AE1E7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065-4C54-910F-DF1D5AE1E7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065-4C54-910F-DF1D5AE1E7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065-4C54-910F-DF1D5AE1E7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065-4C54-910F-DF1D5AE1E7A1}"/>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73F-4F86-99BF-46167E6A54EC}"/>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73F-4F86-99BF-46167E6A54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73F-4F86-99BF-46167E6A54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73F-4F86-99BF-46167E6A54E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73F-4F86-99BF-46167E6A54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73F-4F86-99BF-46167E6A54E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73F-4F86-99BF-46167E6A54E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73F-4F86-99BF-46167E6A54E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73F-4F86-99BF-46167E6A54E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73F-4F86-99BF-46167E6A54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73F-4F86-99BF-46167E6A54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73F-4F86-99BF-46167E6A54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73F-4F86-99BF-46167E6A54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73F-4F86-99BF-46167E6A54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73F-4F86-99BF-46167E6A54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73F-4F86-99BF-46167E6A54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73F-4F86-99BF-46167E6A54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73F-4F86-99BF-46167E6A54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73F-4F86-99BF-46167E6A54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73F-4F86-99BF-46167E6A54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73F-4F86-99BF-46167E6A54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73F-4F86-99BF-46167E6A54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73F-4F86-99BF-46167E6A54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73F-4F86-99BF-46167E6A54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73F-4F86-99BF-46167E6A54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73F-4F86-99BF-46167E6A54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73F-4F86-99BF-46167E6A54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73F-4F86-99BF-46167E6A54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73F-4F86-99BF-46167E6A54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73F-4F86-99BF-46167E6A54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73F-4F86-99BF-46167E6A54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73F-4F86-99BF-46167E6A54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73F-4F86-99BF-46167E6A54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73F-4F86-99BF-46167E6A54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73F-4F86-99BF-46167E6A54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73F-4F86-99BF-46167E6A54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73F-4F86-99BF-46167E6A54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73F-4F86-99BF-46167E6A54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73F-4F86-99BF-46167E6A54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73F-4F86-99BF-46167E6A54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73F-4F86-99BF-46167E6A54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73F-4F86-99BF-46167E6A54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73F-4F86-99BF-46167E6A54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73F-4F86-99BF-46167E6A54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73F-4F86-99BF-46167E6A54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73F-4F86-99BF-46167E6A54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73F-4F86-99BF-46167E6A54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73F-4F86-99BF-46167E6A54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73F-4F86-99BF-46167E6A54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73F-4F86-99BF-46167E6A54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73F-4F86-99BF-46167E6A54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73F-4F86-99BF-46167E6A54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73F-4F86-99BF-46167E6A54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73F-4F86-99BF-46167E6A54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73F-4F86-99BF-46167E6A54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73F-4F86-99BF-46167E6A54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73F-4F86-99BF-46167E6A54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73F-4F86-99BF-46167E6A54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73F-4F86-99BF-46167E6A54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73F-4F86-99BF-46167E6A54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73F-4F86-99BF-46167E6A54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73F-4F86-99BF-46167E6A54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73F-4F86-99BF-46167E6A54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73F-4F86-99BF-46167E6A54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73F-4F86-99BF-46167E6A54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73F-4F86-99BF-46167E6A54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73F-4F86-99BF-46167E6A54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73F-4F86-99BF-46167E6A54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73F-4F86-99BF-46167E6A54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73F-4F86-99BF-46167E6A54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73F-4F86-99BF-46167E6A54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73F-4F86-99BF-46167E6A54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73F-4F86-99BF-46167E6A54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73F-4F86-99BF-46167E6A54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73F-4F86-99BF-46167E6A54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73F-4F86-99BF-46167E6A54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73F-4F86-99BF-46167E6A54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73F-4F86-99BF-46167E6A54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73F-4F86-99BF-46167E6A54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73F-4F86-99BF-46167E6A54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73F-4F86-99BF-46167E6A54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73F-4F86-99BF-46167E6A54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73F-4F86-99BF-46167E6A54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73F-4F86-99BF-46167E6A54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73F-4F86-99BF-46167E6A54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73F-4F86-99BF-46167E6A54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73F-4F86-99BF-46167E6A54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73F-4F86-99BF-46167E6A54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73F-4F86-99BF-46167E6A54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73F-4F86-99BF-46167E6A54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73F-4F86-99BF-46167E6A54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73F-4F86-99BF-46167E6A54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73F-4F86-99BF-46167E6A54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73F-4F86-99BF-46167E6A54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73F-4F86-99BF-46167E6A54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73F-4F86-99BF-46167E6A54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73F-4F86-99BF-46167E6A54EC}"/>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73F-4F86-99BF-46167E6A54EC}"/>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73F-4F86-99BF-46167E6A54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73F-4F86-99BF-46167E6A54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73F-4F86-99BF-46167E6A54E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73F-4F86-99BF-46167E6A54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73F-4F86-99BF-46167E6A54E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73F-4F86-99BF-46167E6A54E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73F-4F86-99BF-46167E6A54E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73F-4F86-99BF-46167E6A54E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73F-4F86-99BF-46167E6A54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73F-4F86-99BF-46167E6A54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73F-4F86-99BF-46167E6A54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73F-4F86-99BF-46167E6A54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73F-4F86-99BF-46167E6A54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73F-4F86-99BF-46167E6A54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73F-4F86-99BF-46167E6A54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73F-4F86-99BF-46167E6A54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73F-4F86-99BF-46167E6A54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73F-4F86-99BF-46167E6A54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73F-4F86-99BF-46167E6A54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73F-4F86-99BF-46167E6A54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73F-4F86-99BF-46167E6A54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73F-4F86-99BF-46167E6A54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73F-4F86-99BF-46167E6A54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73F-4F86-99BF-46167E6A54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73F-4F86-99BF-46167E6A54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73F-4F86-99BF-46167E6A54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73F-4F86-99BF-46167E6A54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73F-4F86-99BF-46167E6A54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73F-4F86-99BF-46167E6A54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73F-4F86-99BF-46167E6A54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73F-4F86-99BF-46167E6A54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73F-4F86-99BF-46167E6A54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73F-4F86-99BF-46167E6A54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73F-4F86-99BF-46167E6A54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73F-4F86-99BF-46167E6A54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73F-4F86-99BF-46167E6A54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73F-4F86-99BF-46167E6A54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73F-4F86-99BF-46167E6A54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73F-4F86-99BF-46167E6A54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73F-4F86-99BF-46167E6A54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73F-4F86-99BF-46167E6A54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73F-4F86-99BF-46167E6A54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73F-4F86-99BF-46167E6A54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73F-4F86-99BF-46167E6A54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73F-4F86-99BF-46167E6A54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73F-4F86-99BF-46167E6A54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73F-4F86-99BF-46167E6A54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73F-4F86-99BF-46167E6A54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73F-4F86-99BF-46167E6A54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73F-4F86-99BF-46167E6A54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73F-4F86-99BF-46167E6A54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73F-4F86-99BF-46167E6A54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73F-4F86-99BF-46167E6A54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73F-4F86-99BF-46167E6A54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73F-4F86-99BF-46167E6A54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73F-4F86-99BF-46167E6A54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73F-4F86-99BF-46167E6A54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73F-4F86-99BF-46167E6A54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73F-4F86-99BF-46167E6A54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73F-4F86-99BF-46167E6A54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73F-4F86-99BF-46167E6A54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73F-4F86-99BF-46167E6A54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73F-4F86-99BF-46167E6A54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73F-4F86-99BF-46167E6A54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73F-4F86-99BF-46167E6A54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73F-4F86-99BF-46167E6A54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73F-4F86-99BF-46167E6A54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73F-4F86-99BF-46167E6A54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73F-4F86-99BF-46167E6A54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73F-4F86-99BF-46167E6A54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73F-4F86-99BF-46167E6A54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73F-4F86-99BF-46167E6A54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73F-4F86-99BF-46167E6A54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73F-4F86-99BF-46167E6A54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73F-4F86-99BF-46167E6A54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73F-4F86-99BF-46167E6A54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73F-4F86-99BF-46167E6A54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73F-4F86-99BF-46167E6A54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73F-4F86-99BF-46167E6A54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73F-4F86-99BF-46167E6A54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73F-4F86-99BF-46167E6A54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73F-4F86-99BF-46167E6A54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73F-4F86-99BF-46167E6A54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73F-4F86-99BF-46167E6A54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73F-4F86-99BF-46167E6A54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73F-4F86-99BF-46167E6A54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73F-4F86-99BF-46167E6A54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73F-4F86-99BF-46167E6A54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73F-4F86-99BF-46167E6A54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73F-4F86-99BF-46167E6A54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73F-4F86-99BF-46167E6A54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73F-4F86-99BF-46167E6A54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73F-4F86-99BF-46167E6A54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73F-4F86-99BF-46167E6A54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73F-4F86-99BF-46167E6A54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73F-4F86-99BF-46167E6A54E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73F-4F86-99BF-46167E6A54E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73F-4F86-99BF-46167E6A54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73F-4F86-99BF-46167E6A54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73F-4F86-99BF-46167E6A54E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73F-4F86-99BF-46167E6A54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73F-4F86-99BF-46167E6A54E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73F-4F86-99BF-46167E6A54E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73F-4F86-99BF-46167E6A54E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73F-4F86-99BF-46167E6A54E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73F-4F86-99BF-46167E6A54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73F-4F86-99BF-46167E6A54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73F-4F86-99BF-46167E6A54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73F-4F86-99BF-46167E6A54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73F-4F86-99BF-46167E6A54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73F-4F86-99BF-46167E6A54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73F-4F86-99BF-46167E6A54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73F-4F86-99BF-46167E6A54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73F-4F86-99BF-46167E6A54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73F-4F86-99BF-46167E6A54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73F-4F86-99BF-46167E6A54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73F-4F86-99BF-46167E6A54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73F-4F86-99BF-46167E6A54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73F-4F86-99BF-46167E6A54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73F-4F86-99BF-46167E6A54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73F-4F86-99BF-46167E6A54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73F-4F86-99BF-46167E6A54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73F-4F86-99BF-46167E6A54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73F-4F86-99BF-46167E6A54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73F-4F86-99BF-46167E6A54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73F-4F86-99BF-46167E6A54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73F-4F86-99BF-46167E6A54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73F-4F86-99BF-46167E6A54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73F-4F86-99BF-46167E6A54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73F-4F86-99BF-46167E6A54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73F-4F86-99BF-46167E6A54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73F-4F86-99BF-46167E6A54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73F-4F86-99BF-46167E6A54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73F-4F86-99BF-46167E6A54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73F-4F86-99BF-46167E6A54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73F-4F86-99BF-46167E6A54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73F-4F86-99BF-46167E6A54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73F-4F86-99BF-46167E6A54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73F-4F86-99BF-46167E6A54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73F-4F86-99BF-46167E6A54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73F-4F86-99BF-46167E6A54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73F-4F86-99BF-46167E6A54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73F-4F86-99BF-46167E6A54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73F-4F86-99BF-46167E6A54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73F-4F86-99BF-46167E6A54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73F-4F86-99BF-46167E6A54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73F-4F86-99BF-46167E6A54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73F-4F86-99BF-46167E6A54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73F-4F86-99BF-46167E6A54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73F-4F86-99BF-46167E6A54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73F-4F86-99BF-46167E6A54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73F-4F86-99BF-46167E6A54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73F-4F86-99BF-46167E6A54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73F-4F86-99BF-46167E6A54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73F-4F86-99BF-46167E6A54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73F-4F86-99BF-46167E6A54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73F-4F86-99BF-46167E6A54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73F-4F86-99BF-46167E6A54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73F-4F86-99BF-46167E6A54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73F-4F86-99BF-46167E6A54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73F-4F86-99BF-46167E6A54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73F-4F86-99BF-46167E6A54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73F-4F86-99BF-46167E6A54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73F-4F86-99BF-46167E6A54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73F-4F86-99BF-46167E6A54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73F-4F86-99BF-46167E6A54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73F-4F86-99BF-46167E6A54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73F-4F86-99BF-46167E6A54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73F-4F86-99BF-46167E6A54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73F-4F86-99BF-46167E6A54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73F-4F86-99BF-46167E6A54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73F-4F86-99BF-46167E6A54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73F-4F86-99BF-46167E6A54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73F-4F86-99BF-46167E6A54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73F-4F86-99BF-46167E6A54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73F-4F86-99BF-46167E6A54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73F-4F86-99BF-46167E6A54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73F-4F86-99BF-46167E6A54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73F-4F86-99BF-46167E6A54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73F-4F86-99BF-46167E6A54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73F-4F86-99BF-46167E6A54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73F-4F86-99BF-46167E6A54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73F-4F86-99BF-46167E6A54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73F-4F86-99BF-46167E6A54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73F-4F86-99BF-46167E6A54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73F-4F86-99BF-46167E6A54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73F-4F86-99BF-46167E6A54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73F-4F86-99BF-46167E6A54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73F-4F86-99BF-46167E6A54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73F-4F86-99BF-46167E6A54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73F-4F86-99BF-46167E6A54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73F-4F86-99BF-46167E6A54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73F-4F86-99BF-46167E6A54EC}"/>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8E6-4931-AB49-062B3B465C10}"/>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8E6-4931-AB49-062B3B465C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8E6-4931-AB49-062B3B465C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8E6-4931-AB49-062B3B465C1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8E6-4931-AB49-062B3B465C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8E6-4931-AB49-062B3B465C1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8E6-4931-AB49-062B3B465C1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8E6-4931-AB49-062B3B465C1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8E6-4931-AB49-062B3B465C1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8E6-4931-AB49-062B3B465C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8E6-4931-AB49-062B3B465C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8E6-4931-AB49-062B3B465C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8E6-4931-AB49-062B3B465C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8E6-4931-AB49-062B3B465C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8E6-4931-AB49-062B3B465C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8E6-4931-AB49-062B3B465C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8E6-4931-AB49-062B3B465C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8E6-4931-AB49-062B3B465C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8E6-4931-AB49-062B3B465C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8E6-4931-AB49-062B3B465C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8E6-4931-AB49-062B3B465C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8E6-4931-AB49-062B3B465C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8E6-4931-AB49-062B3B465C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8E6-4931-AB49-062B3B465C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8E6-4931-AB49-062B3B465C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E6-4931-AB49-062B3B465C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E6-4931-AB49-062B3B465C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E6-4931-AB49-062B3B465C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E6-4931-AB49-062B3B465C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E6-4931-AB49-062B3B465C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E6-4931-AB49-062B3B465C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8E6-4931-AB49-062B3B465C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8E6-4931-AB49-062B3B465C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8E6-4931-AB49-062B3B465C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8E6-4931-AB49-062B3B465C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8E6-4931-AB49-062B3B465C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8E6-4931-AB49-062B3B465C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8E6-4931-AB49-062B3B465C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8E6-4931-AB49-062B3B465C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8E6-4931-AB49-062B3B465C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8E6-4931-AB49-062B3B465C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8E6-4931-AB49-062B3B465C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8E6-4931-AB49-062B3B465C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8E6-4931-AB49-062B3B465C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8E6-4931-AB49-062B3B465C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8E6-4931-AB49-062B3B465C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8E6-4931-AB49-062B3B465C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8E6-4931-AB49-062B3B465C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8E6-4931-AB49-062B3B465C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8E6-4931-AB49-062B3B465C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8E6-4931-AB49-062B3B465C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8E6-4931-AB49-062B3B465C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8E6-4931-AB49-062B3B465C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8E6-4931-AB49-062B3B465C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8E6-4931-AB49-062B3B465C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8E6-4931-AB49-062B3B465C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8E6-4931-AB49-062B3B465C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8E6-4931-AB49-062B3B465C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8E6-4931-AB49-062B3B465C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8E6-4931-AB49-062B3B465C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8E6-4931-AB49-062B3B465C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8E6-4931-AB49-062B3B465C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8E6-4931-AB49-062B3B465C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8E6-4931-AB49-062B3B465C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8E6-4931-AB49-062B3B465C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8E6-4931-AB49-062B3B465C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8E6-4931-AB49-062B3B465C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8E6-4931-AB49-062B3B465C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8E6-4931-AB49-062B3B465C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8E6-4931-AB49-062B3B465C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8E6-4931-AB49-062B3B465C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8E6-4931-AB49-062B3B465C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8E6-4931-AB49-062B3B465C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8E6-4931-AB49-062B3B465C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8E6-4931-AB49-062B3B465C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8E6-4931-AB49-062B3B465C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8E6-4931-AB49-062B3B465C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8E6-4931-AB49-062B3B465C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8E6-4931-AB49-062B3B465C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8E6-4931-AB49-062B3B465C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8E6-4931-AB49-062B3B465C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8E6-4931-AB49-062B3B465C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8E6-4931-AB49-062B3B465C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8E6-4931-AB49-062B3B465C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8E6-4931-AB49-062B3B465C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8E6-4931-AB49-062B3B465C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8E6-4931-AB49-062B3B465C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8E6-4931-AB49-062B3B465C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8E6-4931-AB49-062B3B465C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8E6-4931-AB49-062B3B465C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8E6-4931-AB49-062B3B465C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8E6-4931-AB49-062B3B465C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8E6-4931-AB49-062B3B465C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8E6-4931-AB49-062B3B465C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8E6-4931-AB49-062B3B465C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8E6-4931-AB49-062B3B465C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8E6-4931-AB49-062B3B465C10}"/>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8E6-4931-AB49-062B3B465C1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8E6-4931-AB49-062B3B465C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8E6-4931-AB49-062B3B465C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8E6-4931-AB49-062B3B465C1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8E6-4931-AB49-062B3B465C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8E6-4931-AB49-062B3B465C1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8E6-4931-AB49-062B3B465C1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8E6-4931-AB49-062B3B465C1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8E6-4931-AB49-062B3B465C1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8E6-4931-AB49-062B3B465C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8E6-4931-AB49-062B3B465C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8E6-4931-AB49-062B3B465C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8E6-4931-AB49-062B3B465C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8E6-4931-AB49-062B3B465C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8E6-4931-AB49-062B3B465C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8E6-4931-AB49-062B3B465C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8E6-4931-AB49-062B3B465C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8E6-4931-AB49-062B3B465C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8E6-4931-AB49-062B3B465C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8E6-4931-AB49-062B3B465C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8E6-4931-AB49-062B3B465C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8E6-4931-AB49-062B3B465C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8E6-4931-AB49-062B3B465C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8E6-4931-AB49-062B3B465C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8E6-4931-AB49-062B3B465C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8E6-4931-AB49-062B3B465C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8E6-4931-AB49-062B3B465C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8E6-4931-AB49-062B3B465C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8E6-4931-AB49-062B3B465C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8E6-4931-AB49-062B3B465C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8E6-4931-AB49-062B3B465C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8E6-4931-AB49-062B3B465C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8E6-4931-AB49-062B3B465C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8E6-4931-AB49-062B3B465C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8E6-4931-AB49-062B3B465C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8E6-4931-AB49-062B3B465C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8E6-4931-AB49-062B3B465C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8E6-4931-AB49-062B3B465C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8E6-4931-AB49-062B3B465C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8E6-4931-AB49-062B3B465C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8E6-4931-AB49-062B3B465C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8E6-4931-AB49-062B3B465C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8E6-4931-AB49-062B3B465C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8E6-4931-AB49-062B3B465C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8E6-4931-AB49-062B3B465C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8E6-4931-AB49-062B3B465C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8E6-4931-AB49-062B3B465C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8E6-4931-AB49-062B3B465C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8E6-4931-AB49-062B3B465C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8E6-4931-AB49-062B3B465C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8E6-4931-AB49-062B3B465C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8E6-4931-AB49-062B3B465C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8E6-4931-AB49-062B3B465C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8E6-4931-AB49-062B3B465C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8E6-4931-AB49-062B3B465C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8E6-4931-AB49-062B3B465C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8E6-4931-AB49-062B3B465C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8E6-4931-AB49-062B3B465C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8E6-4931-AB49-062B3B465C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8E6-4931-AB49-062B3B465C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8E6-4931-AB49-062B3B465C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8E6-4931-AB49-062B3B465C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8E6-4931-AB49-062B3B465C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8E6-4931-AB49-062B3B465C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8E6-4931-AB49-062B3B465C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8E6-4931-AB49-062B3B465C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8E6-4931-AB49-062B3B465C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8E6-4931-AB49-062B3B465C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8E6-4931-AB49-062B3B465C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8E6-4931-AB49-062B3B465C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8E6-4931-AB49-062B3B465C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8E6-4931-AB49-062B3B465C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8E6-4931-AB49-062B3B465C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8E6-4931-AB49-062B3B465C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8E6-4931-AB49-062B3B465C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8E6-4931-AB49-062B3B465C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8E6-4931-AB49-062B3B465C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8E6-4931-AB49-062B3B465C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8E6-4931-AB49-062B3B465C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8E6-4931-AB49-062B3B465C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8E6-4931-AB49-062B3B465C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8E6-4931-AB49-062B3B465C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8E6-4931-AB49-062B3B465C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8E6-4931-AB49-062B3B465C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8E6-4931-AB49-062B3B465C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8E6-4931-AB49-062B3B465C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8E6-4931-AB49-062B3B465C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8E6-4931-AB49-062B3B465C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8E6-4931-AB49-062B3B465C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8E6-4931-AB49-062B3B465C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8E6-4931-AB49-062B3B465C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8E6-4931-AB49-062B3B465C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8E6-4931-AB49-062B3B465C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8E6-4931-AB49-062B3B465C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8E6-4931-AB49-062B3B465C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8E6-4931-AB49-062B3B465C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8E6-4931-AB49-062B3B465C1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8E6-4931-AB49-062B3B465C1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8E6-4931-AB49-062B3B465C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8E6-4931-AB49-062B3B465C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8E6-4931-AB49-062B3B465C1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8E6-4931-AB49-062B3B465C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8E6-4931-AB49-062B3B465C1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8E6-4931-AB49-062B3B465C1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8E6-4931-AB49-062B3B465C1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8E6-4931-AB49-062B3B465C1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8E6-4931-AB49-062B3B465C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8E6-4931-AB49-062B3B465C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8E6-4931-AB49-062B3B465C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8E6-4931-AB49-062B3B465C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8E6-4931-AB49-062B3B465C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8E6-4931-AB49-062B3B465C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8E6-4931-AB49-062B3B465C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8E6-4931-AB49-062B3B465C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8E6-4931-AB49-062B3B465C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8E6-4931-AB49-062B3B465C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8E6-4931-AB49-062B3B465C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8E6-4931-AB49-062B3B465C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8E6-4931-AB49-062B3B465C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8E6-4931-AB49-062B3B465C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8E6-4931-AB49-062B3B465C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8E6-4931-AB49-062B3B465C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8E6-4931-AB49-062B3B465C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8E6-4931-AB49-062B3B465C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8E6-4931-AB49-062B3B465C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8E6-4931-AB49-062B3B465C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8E6-4931-AB49-062B3B465C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8E6-4931-AB49-062B3B465C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8E6-4931-AB49-062B3B465C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8E6-4931-AB49-062B3B465C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8E6-4931-AB49-062B3B465C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8E6-4931-AB49-062B3B465C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8E6-4931-AB49-062B3B465C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8E6-4931-AB49-062B3B465C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8E6-4931-AB49-062B3B465C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8E6-4931-AB49-062B3B465C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8E6-4931-AB49-062B3B465C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8E6-4931-AB49-062B3B465C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8E6-4931-AB49-062B3B465C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8E6-4931-AB49-062B3B465C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8E6-4931-AB49-062B3B465C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8E6-4931-AB49-062B3B465C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8E6-4931-AB49-062B3B465C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8E6-4931-AB49-062B3B465C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8E6-4931-AB49-062B3B465C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8E6-4931-AB49-062B3B465C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8E6-4931-AB49-062B3B465C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8E6-4931-AB49-062B3B465C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8E6-4931-AB49-062B3B465C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8E6-4931-AB49-062B3B465C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8E6-4931-AB49-062B3B465C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8E6-4931-AB49-062B3B465C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8E6-4931-AB49-062B3B465C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8E6-4931-AB49-062B3B465C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8E6-4931-AB49-062B3B465C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8E6-4931-AB49-062B3B465C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8E6-4931-AB49-062B3B465C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8E6-4931-AB49-062B3B465C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8E6-4931-AB49-062B3B465C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8E6-4931-AB49-062B3B465C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8E6-4931-AB49-062B3B465C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8E6-4931-AB49-062B3B465C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8E6-4931-AB49-062B3B465C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8E6-4931-AB49-062B3B465C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8E6-4931-AB49-062B3B465C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8E6-4931-AB49-062B3B465C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8E6-4931-AB49-062B3B465C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8E6-4931-AB49-062B3B465C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8E6-4931-AB49-062B3B465C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8E6-4931-AB49-062B3B465C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8E6-4931-AB49-062B3B465C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8E6-4931-AB49-062B3B465C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8E6-4931-AB49-062B3B465C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8E6-4931-AB49-062B3B465C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8E6-4931-AB49-062B3B465C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8E6-4931-AB49-062B3B465C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8E6-4931-AB49-062B3B465C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8E6-4931-AB49-062B3B465C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8E6-4931-AB49-062B3B465C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8E6-4931-AB49-062B3B465C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8E6-4931-AB49-062B3B465C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8E6-4931-AB49-062B3B465C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8E6-4931-AB49-062B3B465C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8E6-4931-AB49-062B3B465C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8E6-4931-AB49-062B3B465C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8E6-4931-AB49-062B3B465C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8E6-4931-AB49-062B3B465C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8E6-4931-AB49-062B3B465C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8E6-4931-AB49-062B3B465C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8E6-4931-AB49-062B3B465C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8E6-4931-AB49-062B3B465C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8E6-4931-AB49-062B3B465C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8E6-4931-AB49-062B3B465C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8E6-4931-AB49-062B3B465C1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866-4530-B865-514BAAA035F3}"/>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866-4530-B865-514BAAA035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866-4530-B865-514BAAA035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866-4530-B865-514BAAA035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866-4530-B865-514BAAA035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866-4530-B865-514BAAA035F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866-4530-B865-514BAAA035F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866-4530-B865-514BAAA035F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866-4530-B865-514BAAA035F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866-4530-B865-514BAAA035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866-4530-B865-514BAAA035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866-4530-B865-514BAAA035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866-4530-B865-514BAAA035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866-4530-B865-514BAAA035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866-4530-B865-514BAAA035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866-4530-B865-514BAAA035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866-4530-B865-514BAAA035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866-4530-B865-514BAAA035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866-4530-B865-514BAAA035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866-4530-B865-514BAAA035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866-4530-B865-514BAAA035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866-4530-B865-514BAAA035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866-4530-B865-514BAAA035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866-4530-B865-514BAAA035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866-4530-B865-514BAAA035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66-4530-B865-514BAAA035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66-4530-B865-514BAAA035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866-4530-B865-514BAAA035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866-4530-B865-514BAAA035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866-4530-B865-514BAAA035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866-4530-B865-514BAAA035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866-4530-B865-514BAAA035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866-4530-B865-514BAAA035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866-4530-B865-514BAAA035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866-4530-B865-514BAAA035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866-4530-B865-514BAAA035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866-4530-B865-514BAAA035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866-4530-B865-514BAAA035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866-4530-B865-514BAAA035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866-4530-B865-514BAAA035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866-4530-B865-514BAAA035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866-4530-B865-514BAAA035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866-4530-B865-514BAAA035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866-4530-B865-514BAAA035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866-4530-B865-514BAAA035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866-4530-B865-514BAAA035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866-4530-B865-514BAAA035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866-4530-B865-514BAAA035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866-4530-B865-514BAAA035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866-4530-B865-514BAAA035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866-4530-B865-514BAAA035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866-4530-B865-514BAAA035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866-4530-B865-514BAAA035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866-4530-B865-514BAAA035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866-4530-B865-514BAAA035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866-4530-B865-514BAAA035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866-4530-B865-514BAAA035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866-4530-B865-514BAAA035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866-4530-B865-514BAAA035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866-4530-B865-514BAAA035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866-4530-B865-514BAAA035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866-4530-B865-514BAAA035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866-4530-B865-514BAAA035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866-4530-B865-514BAAA035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866-4530-B865-514BAAA035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866-4530-B865-514BAAA035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866-4530-B865-514BAAA035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866-4530-B865-514BAAA035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866-4530-B865-514BAAA035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866-4530-B865-514BAAA035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866-4530-B865-514BAAA035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866-4530-B865-514BAAA035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866-4530-B865-514BAAA035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866-4530-B865-514BAAA035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866-4530-B865-514BAAA035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866-4530-B865-514BAAA035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866-4530-B865-514BAAA035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866-4530-B865-514BAAA035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866-4530-B865-514BAAA035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866-4530-B865-514BAAA035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866-4530-B865-514BAAA035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866-4530-B865-514BAAA035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866-4530-B865-514BAAA035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866-4530-B865-514BAAA035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866-4530-B865-514BAAA035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866-4530-B865-514BAAA035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866-4530-B865-514BAAA035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866-4530-B865-514BAAA035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866-4530-B865-514BAAA035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866-4530-B865-514BAAA035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866-4530-B865-514BAAA035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866-4530-B865-514BAAA035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866-4530-B865-514BAAA035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866-4530-B865-514BAAA035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866-4530-B865-514BAAA035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866-4530-B865-514BAAA035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866-4530-B865-514BAAA035F3}"/>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866-4530-B865-514BAAA035F3}"/>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866-4530-B865-514BAAA035F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866-4530-B865-514BAAA035F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866-4530-B865-514BAAA035F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866-4530-B865-514BAAA035F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866-4530-B865-514BAAA035F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866-4530-B865-514BAAA035F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866-4530-B865-514BAAA035F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866-4530-B865-514BAAA035F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866-4530-B865-514BAAA035F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866-4530-B865-514BAAA035F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866-4530-B865-514BAAA035F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866-4530-B865-514BAAA035F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866-4530-B865-514BAAA035F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866-4530-B865-514BAAA035F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866-4530-B865-514BAAA035F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866-4530-B865-514BAAA035F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866-4530-B865-514BAAA035F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866-4530-B865-514BAAA035F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866-4530-B865-514BAAA035F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866-4530-B865-514BAAA035F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866-4530-B865-514BAAA035F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866-4530-B865-514BAAA035F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866-4530-B865-514BAAA035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866-4530-B865-514BAAA035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866-4530-B865-514BAAA035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866-4530-B865-514BAAA035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866-4530-B865-514BAAA035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866-4530-B865-514BAAA035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866-4530-B865-514BAAA035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866-4530-B865-514BAAA035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866-4530-B865-514BAAA035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866-4530-B865-514BAAA035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866-4530-B865-514BAAA035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866-4530-B865-514BAAA035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866-4530-B865-514BAAA035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866-4530-B865-514BAAA035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866-4530-B865-514BAAA035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866-4530-B865-514BAAA035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866-4530-B865-514BAAA035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866-4530-B865-514BAAA035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866-4530-B865-514BAAA035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866-4530-B865-514BAAA035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866-4530-B865-514BAAA035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866-4530-B865-514BAAA035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866-4530-B865-514BAAA035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866-4530-B865-514BAAA035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866-4530-B865-514BAAA035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866-4530-B865-514BAAA035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866-4530-B865-514BAAA035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866-4530-B865-514BAAA035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866-4530-B865-514BAAA035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866-4530-B865-514BAAA035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866-4530-B865-514BAAA035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866-4530-B865-514BAAA035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866-4530-B865-514BAAA035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866-4530-B865-514BAAA035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866-4530-B865-514BAAA035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866-4530-B865-514BAAA035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866-4530-B865-514BAAA035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866-4530-B865-514BAAA035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866-4530-B865-514BAAA035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866-4530-B865-514BAAA035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866-4530-B865-514BAAA035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866-4530-B865-514BAAA035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866-4530-B865-514BAAA035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866-4530-B865-514BAAA035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866-4530-B865-514BAAA035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866-4530-B865-514BAAA035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866-4530-B865-514BAAA035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866-4530-B865-514BAAA035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866-4530-B865-514BAAA035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866-4530-B865-514BAAA035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866-4530-B865-514BAAA035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866-4530-B865-514BAAA035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866-4530-B865-514BAAA035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866-4530-B865-514BAAA035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866-4530-B865-514BAAA035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866-4530-B865-514BAAA035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866-4530-B865-514BAAA035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866-4530-B865-514BAAA035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866-4530-B865-514BAAA035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866-4530-B865-514BAAA035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866-4530-B865-514BAAA035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866-4530-B865-514BAAA035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866-4530-B865-514BAAA035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866-4530-B865-514BAAA035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866-4530-B865-514BAAA035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866-4530-B865-514BAAA035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866-4530-B865-514BAAA035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866-4530-B865-514BAAA035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866-4530-B865-514BAAA035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866-4530-B865-514BAAA035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866-4530-B865-514BAAA035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866-4530-B865-514BAAA035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866-4530-B865-514BAAA035F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866-4530-B865-514BAAA035F3}"/>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866-4530-B865-514BAAA035F3}"/>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866-4530-B865-514BAAA035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866-4530-B865-514BAAA035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866-4530-B865-514BAAA035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866-4530-B865-514BAAA035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866-4530-B865-514BAAA035F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866-4530-B865-514BAAA035F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866-4530-B865-514BAAA035F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866-4530-B865-514BAAA035F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866-4530-B865-514BAAA035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866-4530-B865-514BAAA035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866-4530-B865-514BAAA035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866-4530-B865-514BAAA035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866-4530-B865-514BAAA035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866-4530-B865-514BAAA035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866-4530-B865-514BAAA035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866-4530-B865-514BAAA035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866-4530-B865-514BAAA035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866-4530-B865-514BAAA035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866-4530-B865-514BAAA035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866-4530-B865-514BAAA035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866-4530-B865-514BAAA035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866-4530-B865-514BAAA035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866-4530-B865-514BAAA035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866-4530-B865-514BAAA035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866-4530-B865-514BAAA035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866-4530-B865-514BAAA035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866-4530-B865-514BAAA035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866-4530-B865-514BAAA035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866-4530-B865-514BAAA035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866-4530-B865-514BAAA035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866-4530-B865-514BAAA035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866-4530-B865-514BAAA035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866-4530-B865-514BAAA035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866-4530-B865-514BAAA035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866-4530-B865-514BAAA035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866-4530-B865-514BAAA035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866-4530-B865-514BAAA035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866-4530-B865-514BAAA035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866-4530-B865-514BAAA035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866-4530-B865-514BAAA035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866-4530-B865-514BAAA035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866-4530-B865-514BAAA035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866-4530-B865-514BAAA035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866-4530-B865-514BAAA035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866-4530-B865-514BAAA035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866-4530-B865-514BAAA035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866-4530-B865-514BAAA035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866-4530-B865-514BAAA035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866-4530-B865-514BAAA035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866-4530-B865-514BAAA035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866-4530-B865-514BAAA035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866-4530-B865-514BAAA035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866-4530-B865-514BAAA035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866-4530-B865-514BAAA035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866-4530-B865-514BAAA035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866-4530-B865-514BAAA035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866-4530-B865-514BAAA035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866-4530-B865-514BAAA035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866-4530-B865-514BAAA035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866-4530-B865-514BAAA035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866-4530-B865-514BAAA035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866-4530-B865-514BAAA035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866-4530-B865-514BAAA035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866-4530-B865-514BAAA035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866-4530-B865-514BAAA035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866-4530-B865-514BAAA035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866-4530-B865-514BAAA035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866-4530-B865-514BAAA035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866-4530-B865-514BAAA035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866-4530-B865-514BAAA035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866-4530-B865-514BAAA035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866-4530-B865-514BAAA035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866-4530-B865-514BAAA035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866-4530-B865-514BAAA035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866-4530-B865-514BAAA035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866-4530-B865-514BAAA035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866-4530-B865-514BAAA035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866-4530-B865-514BAAA035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866-4530-B865-514BAAA035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866-4530-B865-514BAAA035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866-4530-B865-514BAAA035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866-4530-B865-514BAAA035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866-4530-B865-514BAAA035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866-4530-B865-514BAAA035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866-4530-B865-514BAAA035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866-4530-B865-514BAAA035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866-4530-B865-514BAAA035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866-4530-B865-514BAAA035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866-4530-B865-514BAAA035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866-4530-B865-514BAAA035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866-4530-B865-514BAAA035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866-4530-B865-514BAAA035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866-4530-B865-514BAAA035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866-4530-B865-514BAAA035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866-4530-B865-514BAAA035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866-4530-B865-514BAAA035F3}"/>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6A6-4BCB-A901-E345E3369478}"/>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6A6-4BCB-A901-E345E336947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A6-4BCB-A901-E345E336947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A6-4BCB-A901-E345E336947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A6-4BCB-A901-E345E336947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A6-4BCB-A901-E345E336947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A6-4BCB-A901-E345E336947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A6-4BCB-A901-E345E336947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A6-4BCB-A901-E345E336947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A6-4BCB-A901-E345E336947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A6-4BCB-A901-E345E33694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A6-4BCB-A901-E345E33694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A6-4BCB-A901-E345E33694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A6-4BCB-A901-E345E33694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A6-4BCB-A901-E345E33694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A6-4BCB-A901-E345E33694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A6-4BCB-A901-E345E33694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A6-4BCB-A901-E345E33694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A6-4BCB-A901-E345E33694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A6-4BCB-A901-E345E33694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A6-4BCB-A901-E345E33694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A6-4BCB-A901-E345E33694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A6-4BCB-A901-E345E33694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A6-4BCB-A901-E345E33694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6A6-4BCB-A901-E345E33694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6A6-4BCB-A901-E345E33694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A6-4BCB-A901-E345E33694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A6-4BCB-A901-E345E33694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A6-4BCB-A901-E345E33694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A6-4BCB-A901-E345E33694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A6-4BCB-A901-E345E33694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A6-4BCB-A901-E345E33694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A6-4BCB-A901-E345E33694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A6-4BCB-A901-E345E33694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A6-4BCB-A901-E345E33694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A6-4BCB-A901-E345E33694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A6-4BCB-A901-E345E33694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A6-4BCB-A901-E345E33694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A6-4BCB-A901-E345E33694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A6-4BCB-A901-E345E33694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A6-4BCB-A901-E345E33694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A6-4BCB-A901-E345E33694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A6-4BCB-A901-E345E33694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A6-4BCB-A901-E345E33694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A6-4BCB-A901-E345E33694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A6-4BCB-A901-E345E33694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A6-4BCB-A901-E345E33694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A6-4BCB-A901-E345E33694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A6-4BCB-A901-E345E33694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A6-4BCB-A901-E345E33694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A6-4BCB-A901-E345E33694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A6-4BCB-A901-E345E33694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A6-4BCB-A901-E345E33694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A6-4BCB-A901-E345E33694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A6-4BCB-A901-E345E33694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A6-4BCB-A901-E345E33694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A6-4BCB-A901-E345E33694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A6-4BCB-A901-E345E33694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A6-4BCB-A901-E345E33694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A6-4BCB-A901-E345E33694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A6-4BCB-A901-E345E33694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A6-4BCB-A901-E345E33694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A6-4BCB-A901-E345E33694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A6-4BCB-A901-E345E33694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A6-4BCB-A901-E345E33694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A6-4BCB-A901-E345E33694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A6-4BCB-A901-E345E33694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A6-4BCB-A901-E345E33694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A6-4BCB-A901-E345E33694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A6-4BCB-A901-E345E33694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A6-4BCB-A901-E345E33694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A6-4BCB-A901-E345E33694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A6-4BCB-A901-E345E33694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A6-4BCB-A901-E345E33694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A6-4BCB-A901-E345E33694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A6-4BCB-A901-E345E33694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A6-4BCB-A901-E345E33694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A6-4BCB-A901-E345E33694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A6-4BCB-A901-E345E33694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A6-4BCB-A901-E345E33694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A6-4BCB-A901-E345E33694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A6-4BCB-A901-E345E33694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A6-4BCB-A901-E345E33694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A6-4BCB-A901-E345E33694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A6-4BCB-A901-E345E33694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A6-4BCB-A901-E345E33694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A6-4BCB-A901-E345E33694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A6-4BCB-A901-E345E33694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A6-4BCB-A901-E345E33694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A6-4BCB-A901-E345E33694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A6-4BCB-A901-E345E33694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A6-4BCB-A901-E345E33694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A6-4BCB-A901-E345E33694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A6-4BCB-A901-E345E33694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A6-4BCB-A901-E345E33694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6A6-4BCB-A901-E345E33694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6A6-4BCB-A901-E345E336947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6A6-4BCB-A901-E345E3369478}"/>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6A6-4BCB-A901-E345E3369478}"/>
              </c:ext>
            </c:extLst>
          </c:dPt>
          <c:dPt>
            <c:idx val="2"/>
            <c:bubble3D val="0"/>
            <c:extLst>
              <c:ext xmlns:c16="http://schemas.microsoft.com/office/drawing/2014/chart" uri="{C3380CC4-5D6E-409C-BE32-E72D297353CC}">
                <c16:uniqueId val="{00000063-E6A6-4BCB-A901-E345E3369478}"/>
              </c:ext>
            </c:extLst>
          </c:dPt>
          <c:dPt>
            <c:idx val="3"/>
            <c:bubble3D val="0"/>
            <c:extLst>
              <c:ext xmlns:c16="http://schemas.microsoft.com/office/drawing/2014/chart" uri="{C3380CC4-5D6E-409C-BE32-E72D297353CC}">
                <c16:uniqueId val="{00000064-E6A6-4BCB-A901-E345E336947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6A6-4BCB-A901-E345E336947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6A6-4BCB-A901-E345E336947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6A6-4BCB-A901-E345E336947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6A6-4BCB-A901-E345E336947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6A6-4BCB-A901-E345E336947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6A6-4BCB-A901-E345E336947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6A6-4BCB-A901-E345E336947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6A6-4BCB-A901-E345E336947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6A6-4BCB-A901-E345E336947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6A6-4BCB-A901-E345E33694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6A6-4BCB-A901-E345E33694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6A6-4BCB-A901-E345E33694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6A6-4BCB-A901-E345E33694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6A6-4BCB-A901-E345E33694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6A6-4BCB-A901-E345E33694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6A6-4BCB-A901-E345E33694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6A6-4BCB-A901-E345E33694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6A6-4BCB-A901-E345E33694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6A6-4BCB-A901-E345E33694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6A6-4BCB-A901-E345E33694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6A6-4BCB-A901-E345E33694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6A6-4BCB-A901-E345E33694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6A6-4BCB-A901-E345E33694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6A6-4BCB-A901-E345E33694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6A6-4BCB-A901-E345E33694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6A6-4BCB-A901-E345E33694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6A6-4BCB-A901-E345E33694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6A6-4BCB-A901-E345E33694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6A6-4BCB-A901-E345E33694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6A6-4BCB-A901-E345E33694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6A6-4BCB-A901-E345E33694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6A6-4BCB-A901-E345E33694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6A6-4BCB-A901-E345E33694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6A6-4BCB-A901-E345E33694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6A6-4BCB-A901-E345E33694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6A6-4BCB-A901-E345E33694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6A6-4BCB-A901-E345E33694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6A6-4BCB-A901-E345E33694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6A6-4BCB-A901-E345E33694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6A6-4BCB-A901-E345E33694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6A6-4BCB-A901-E345E33694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6A6-4BCB-A901-E345E33694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6A6-4BCB-A901-E345E33694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6A6-4BCB-A901-E345E33694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6A6-4BCB-A901-E345E33694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6A6-4BCB-A901-E345E33694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6A6-4BCB-A901-E345E33694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6A6-4BCB-A901-E345E33694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6A6-4BCB-A901-E345E33694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6A6-4BCB-A901-E345E33694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6A6-4BCB-A901-E345E33694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6A6-4BCB-A901-E345E33694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6A6-4BCB-A901-E345E33694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6A6-4BCB-A901-E345E33694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6A6-4BCB-A901-E345E33694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6A6-4BCB-A901-E345E33694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6A6-4BCB-A901-E345E33694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6A6-4BCB-A901-E345E33694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6A6-4BCB-A901-E345E33694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6A6-4BCB-A901-E345E33694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6A6-4BCB-A901-E345E33694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6A6-4BCB-A901-E345E33694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6A6-4BCB-A901-E345E33694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6A6-4BCB-A901-E345E33694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6A6-4BCB-A901-E345E33694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6A6-4BCB-A901-E345E33694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6A6-4BCB-A901-E345E33694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6A6-4BCB-A901-E345E33694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6A6-4BCB-A901-E345E33694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6A6-4BCB-A901-E345E33694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6A6-4BCB-A901-E345E33694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6A6-4BCB-A901-E345E33694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A6-4BCB-A901-E345E33694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A6-4BCB-A901-E345E33694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A6-4BCB-A901-E345E33694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A6-4BCB-A901-E345E33694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A6-4BCB-A901-E345E33694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A6-4BCB-A901-E345E33694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A6-4BCB-A901-E345E33694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A6-4BCB-A901-E345E33694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A6-4BCB-A901-E345E33694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A6-4BCB-A901-E345E33694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A6-4BCB-A901-E345E33694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A6-4BCB-A901-E345E33694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A6-4BCB-A901-E345E33694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A6-4BCB-A901-E345E33694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A6-4BCB-A901-E345E33694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A6-4BCB-A901-E345E33694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A6-4BCB-A901-E345E33694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A6-4BCB-A901-E345E33694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A6-4BCB-A901-E345E33694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A6-4BCB-A901-E345E33694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A6-4BCB-A901-E345E33694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A6-4BCB-A901-E345E33694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A6-4BCB-A901-E345E33694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6A6-4BCB-A901-E345E336947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6A6-4BCB-A901-E345E336947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6A6-4BCB-A901-E345E336947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6A6-4BCB-A901-E345E336947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6A6-4BCB-A901-E345E336947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6A6-4BCB-A901-E345E336947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6A6-4BCB-A901-E345E336947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6A6-4BCB-A901-E345E336947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6A6-4BCB-A901-E345E336947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6A6-4BCB-A901-E345E336947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6A6-4BCB-A901-E345E336947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6A6-4BCB-A901-E345E33694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6A6-4BCB-A901-E345E33694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6A6-4BCB-A901-E345E33694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6A6-4BCB-A901-E345E33694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6A6-4BCB-A901-E345E33694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6A6-4BCB-A901-E345E33694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6A6-4BCB-A901-E345E33694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6A6-4BCB-A901-E345E33694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6A6-4BCB-A901-E345E33694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6A6-4BCB-A901-E345E33694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6A6-4BCB-A901-E345E33694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6A6-4BCB-A901-E345E33694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6A6-4BCB-A901-E345E33694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6A6-4BCB-A901-E345E33694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6A6-4BCB-A901-E345E33694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A6-4BCB-A901-E345E33694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A6-4BCB-A901-E345E33694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A6-4BCB-A901-E345E33694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A6-4BCB-A901-E345E33694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A6-4BCB-A901-E345E33694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A6-4BCB-A901-E345E33694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A6-4BCB-A901-E345E33694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A6-4BCB-A901-E345E33694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A6-4BCB-A901-E345E33694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A6-4BCB-A901-E345E33694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A6-4BCB-A901-E345E33694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A6-4BCB-A901-E345E33694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A6-4BCB-A901-E345E33694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A6-4BCB-A901-E345E33694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A6-4BCB-A901-E345E33694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A6-4BCB-A901-E345E33694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A6-4BCB-A901-E345E33694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A6-4BCB-A901-E345E33694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A6-4BCB-A901-E345E33694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A6-4BCB-A901-E345E33694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A6-4BCB-A901-E345E33694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A6-4BCB-A901-E345E33694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6A6-4BCB-A901-E345E33694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6A6-4BCB-A901-E345E33694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6A6-4BCB-A901-E345E33694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6A6-4BCB-A901-E345E33694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6A6-4BCB-A901-E345E33694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6A6-4BCB-A901-E345E33694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6A6-4BCB-A901-E345E33694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6A6-4BCB-A901-E345E33694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6A6-4BCB-A901-E345E33694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6A6-4BCB-A901-E345E33694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6A6-4BCB-A901-E345E33694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6A6-4BCB-A901-E345E33694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6A6-4BCB-A901-E345E33694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6A6-4BCB-A901-E345E33694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6A6-4BCB-A901-E345E33694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6A6-4BCB-A901-E345E33694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6A6-4BCB-A901-E345E33694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6A6-4BCB-A901-E345E33694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6A6-4BCB-A901-E345E33694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6A6-4BCB-A901-E345E33694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6A6-4BCB-A901-E345E33694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6A6-4BCB-A901-E345E33694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6A6-4BCB-A901-E345E33694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6A6-4BCB-A901-E345E33694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6A6-4BCB-A901-E345E33694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6A6-4BCB-A901-E345E33694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A6-4BCB-A901-E345E33694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A6-4BCB-A901-E345E33694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A6-4BCB-A901-E345E33694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A6-4BCB-A901-E345E33694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A6-4BCB-A901-E345E33694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A6-4BCB-A901-E345E33694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A6-4BCB-A901-E345E33694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A6-4BCB-A901-E345E33694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A6-4BCB-A901-E345E33694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A6-4BCB-A901-E345E33694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A6-4BCB-A901-E345E33694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A6-4BCB-A901-E345E33694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A6-4BCB-A901-E345E33694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A6-4BCB-A901-E345E33694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A6-4BCB-A901-E345E33694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A6-4BCB-A901-E345E33694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A6-4BCB-A901-E345E33694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A6-4BCB-A901-E345E33694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A6-4BCB-A901-E345E33694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A6-4BCB-A901-E345E33694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A6-4BCB-A901-E345E33694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A6-4BCB-A901-E345E33694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A6-4BCB-A901-E345E33694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6A6-4BCB-A901-E345E3369478}"/>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DE1-448B-B9C8-C77D3A8BB04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DE1-448B-B9C8-C77D3A8BB0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DE1-448B-B9C8-C77D3A8BB0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DE1-448B-B9C8-C77D3A8BB0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DE1-448B-B9C8-C77D3A8BB04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DE1-448B-B9C8-C77D3A8BB04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DE1-448B-B9C8-C77D3A8BB04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DE1-448B-B9C8-C77D3A8BB04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DE1-448B-B9C8-C77D3A8BB04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DE1-448B-B9C8-C77D3A8BB0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DE1-448B-B9C8-C77D3A8BB0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DE1-448B-B9C8-C77D3A8BB0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DE1-448B-B9C8-C77D3A8BB0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DE1-448B-B9C8-C77D3A8BB0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DE1-448B-B9C8-C77D3A8BB0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DE1-448B-B9C8-C77D3A8BB0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DE1-448B-B9C8-C77D3A8BB0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DE1-448B-B9C8-C77D3A8BB0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DE1-448B-B9C8-C77D3A8BB0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DE1-448B-B9C8-C77D3A8BB0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DE1-448B-B9C8-C77D3A8BB0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DE1-448B-B9C8-C77D3A8BB0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DE1-448B-B9C8-C77D3A8BB0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DE1-448B-B9C8-C77D3A8BB0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DE1-448B-B9C8-C77D3A8BB0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DE1-448B-B9C8-C77D3A8BB0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DE1-448B-B9C8-C77D3A8BB0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DE1-448B-B9C8-C77D3A8BB0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DE1-448B-B9C8-C77D3A8BB0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DE1-448B-B9C8-C77D3A8BB0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DE1-448B-B9C8-C77D3A8BB0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DE1-448B-B9C8-C77D3A8BB0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DE1-448B-B9C8-C77D3A8BB0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DE1-448B-B9C8-C77D3A8BB0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DE1-448B-B9C8-C77D3A8BB0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DE1-448B-B9C8-C77D3A8BB0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DE1-448B-B9C8-C77D3A8BB0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DE1-448B-B9C8-C77D3A8BB0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DE1-448B-B9C8-C77D3A8BB0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DE1-448B-B9C8-C77D3A8BB0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DE1-448B-B9C8-C77D3A8BB0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DE1-448B-B9C8-C77D3A8BB0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DE1-448B-B9C8-C77D3A8BB0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DE1-448B-B9C8-C77D3A8BB0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DE1-448B-B9C8-C77D3A8BB0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DE1-448B-B9C8-C77D3A8BB0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DE1-448B-B9C8-C77D3A8BB0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DE1-448B-B9C8-C77D3A8BB0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DE1-448B-B9C8-C77D3A8BB0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DE1-448B-B9C8-C77D3A8BB0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DE1-448B-B9C8-C77D3A8BB0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DE1-448B-B9C8-C77D3A8BB0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DE1-448B-B9C8-C77D3A8BB0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DE1-448B-B9C8-C77D3A8BB0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DE1-448B-B9C8-C77D3A8BB0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DE1-448B-B9C8-C77D3A8BB0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DE1-448B-B9C8-C77D3A8BB0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DE1-448B-B9C8-C77D3A8BB0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DE1-448B-B9C8-C77D3A8BB0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DE1-448B-B9C8-C77D3A8BB0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DE1-448B-B9C8-C77D3A8BB0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DE1-448B-B9C8-C77D3A8BB0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DE1-448B-B9C8-C77D3A8BB0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DE1-448B-B9C8-C77D3A8BB0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DE1-448B-B9C8-C77D3A8BB0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DE1-448B-B9C8-C77D3A8BB0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DE1-448B-B9C8-C77D3A8BB0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DE1-448B-B9C8-C77D3A8BB0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DE1-448B-B9C8-C77D3A8BB0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DE1-448B-B9C8-C77D3A8BB0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DE1-448B-B9C8-C77D3A8BB0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DE1-448B-B9C8-C77D3A8BB0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DE1-448B-B9C8-C77D3A8BB0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DE1-448B-B9C8-C77D3A8BB0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DE1-448B-B9C8-C77D3A8BB0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DE1-448B-B9C8-C77D3A8BB0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DE1-448B-B9C8-C77D3A8BB0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DE1-448B-B9C8-C77D3A8BB0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DE1-448B-B9C8-C77D3A8BB0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DE1-448B-B9C8-C77D3A8BB0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DE1-448B-B9C8-C77D3A8BB0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DE1-448B-B9C8-C77D3A8BB0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DE1-448B-B9C8-C77D3A8BB0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DE1-448B-B9C8-C77D3A8BB0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DE1-448B-B9C8-C77D3A8BB0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DE1-448B-B9C8-C77D3A8BB0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DE1-448B-B9C8-C77D3A8BB0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DE1-448B-B9C8-C77D3A8BB0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DE1-448B-B9C8-C77D3A8BB0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DE1-448B-B9C8-C77D3A8BB0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DE1-448B-B9C8-C77D3A8BB0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DE1-448B-B9C8-C77D3A8BB0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DE1-448B-B9C8-C77D3A8BB0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DE1-448B-B9C8-C77D3A8BB0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DE1-448B-B9C8-C77D3A8BB0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DE1-448B-B9C8-C77D3A8BB0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DE1-448B-B9C8-C77D3A8BB04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DE1-448B-B9C8-C77D3A8BB04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DE1-448B-B9C8-C77D3A8BB043}"/>
              </c:ext>
            </c:extLst>
          </c:dPt>
          <c:dPt>
            <c:idx val="2"/>
            <c:bubble3D val="0"/>
            <c:extLst>
              <c:ext xmlns:c16="http://schemas.microsoft.com/office/drawing/2014/chart" uri="{C3380CC4-5D6E-409C-BE32-E72D297353CC}">
                <c16:uniqueId val="{00000063-1DE1-448B-B9C8-C77D3A8BB043}"/>
              </c:ext>
            </c:extLst>
          </c:dPt>
          <c:dPt>
            <c:idx val="3"/>
            <c:bubble3D val="0"/>
            <c:extLst>
              <c:ext xmlns:c16="http://schemas.microsoft.com/office/drawing/2014/chart" uri="{C3380CC4-5D6E-409C-BE32-E72D297353CC}">
                <c16:uniqueId val="{00000064-1DE1-448B-B9C8-C77D3A8BB04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DE1-448B-B9C8-C77D3A8BB0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DE1-448B-B9C8-C77D3A8BB0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DE1-448B-B9C8-C77D3A8BB0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DE1-448B-B9C8-C77D3A8BB04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DE1-448B-B9C8-C77D3A8BB04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DE1-448B-B9C8-C77D3A8BB04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DE1-448B-B9C8-C77D3A8BB04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DE1-448B-B9C8-C77D3A8BB04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DE1-448B-B9C8-C77D3A8BB0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DE1-448B-B9C8-C77D3A8BB0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DE1-448B-B9C8-C77D3A8BB0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DE1-448B-B9C8-C77D3A8BB0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DE1-448B-B9C8-C77D3A8BB0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DE1-448B-B9C8-C77D3A8BB0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DE1-448B-B9C8-C77D3A8BB0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DE1-448B-B9C8-C77D3A8BB0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DE1-448B-B9C8-C77D3A8BB0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DE1-448B-B9C8-C77D3A8BB0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DE1-448B-B9C8-C77D3A8BB0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DE1-448B-B9C8-C77D3A8BB0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DE1-448B-B9C8-C77D3A8BB0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DE1-448B-B9C8-C77D3A8BB0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DE1-448B-B9C8-C77D3A8BB0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DE1-448B-B9C8-C77D3A8BB0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DE1-448B-B9C8-C77D3A8BB0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DE1-448B-B9C8-C77D3A8BB0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DE1-448B-B9C8-C77D3A8BB0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DE1-448B-B9C8-C77D3A8BB0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DE1-448B-B9C8-C77D3A8BB0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DE1-448B-B9C8-C77D3A8BB0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DE1-448B-B9C8-C77D3A8BB0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DE1-448B-B9C8-C77D3A8BB0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DE1-448B-B9C8-C77D3A8BB0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DE1-448B-B9C8-C77D3A8BB0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DE1-448B-B9C8-C77D3A8BB0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DE1-448B-B9C8-C77D3A8BB0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DE1-448B-B9C8-C77D3A8BB0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DE1-448B-B9C8-C77D3A8BB0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DE1-448B-B9C8-C77D3A8BB0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DE1-448B-B9C8-C77D3A8BB0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DE1-448B-B9C8-C77D3A8BB0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DE1-448B-B9C8-C77D3A8BB0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DE1-448B-B9C8-C77D3A8BB0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DE1-448B-B9C8-C77D3A8BB0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DE1-448B-B9C8-C77D3A8BB0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DE1-448B-B9C8-C77D3A8BB0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DE1-448B-B9C8-C77D3A8BB0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DE1-448B-B9C8-C77D3A8BB0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DE1-448B-B9C8-C77D3A8BB0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DE1-448B-B9C8-C77D3A8BB0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DE1-448B-B9C8-C77D3A8BB0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DE1-448B-B9C8-C77D3A8BB0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DE1-448B-B9C8-C77D3A8BB0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DE1-448B-B9C8-C77D3A8BB0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DE1-448B-B9C8-C77D3A8BB0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DE1-448B-B9C8-C77D3A8BB0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DE1-448B-B9C8-C77D3A8BB0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DE1-448B-B9C8-C77D3A8BB0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DE1-448B-B9C8-C77D3A8BB0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DE1-448B-B9C8-C77D3A8BB0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DE1-448B-B9C8-C77D3A8BB0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DE1-448B-B9C8-C77D3A8BB0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DE1-448B-B9C8-C77D3A8BB0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DE1-448B-B9C8-C77D3A8BB0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DE1-448B-B9C8-C77D3A8BB0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DE1-448B-B9C8-C77D3A8BB0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DE1-448B-B9C8-C77D3A8BB0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DE1-448B-B9C8-C77D3A8BB0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DE1-448B-B9C8-C77D3A8BB0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DE1-448B-B9C8-C77D3A8BB0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DE1-448B-B9C8-C77D3A8BB0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DE1-448B-B9C8-C77D3A8BB0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DE1-448B-B9C8-C77D3A8BB0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DE1-448B-B9C8-C77D3A8BB0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DE1-448B-B9C8-C77D3A8BB0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DE1-448B-B9C8-C77D3A8BB0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DE1-448B-B9C8-C77D3A8BB0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DE1-448B-B9C8-C77D3A8BB0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DE1-448B-B9C8-C77D3A8BB0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DE1-448B-B9C8-C77D3A8BB0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DE1-448B-B9C8-C77D3A8BB0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DE1-448B-B9C8-C77D3A8BB0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DE1-448B-B9C8-C77D3A8BB0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DE1-448B-B9C8-C77D3A8BB0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DE1-448B-B9C8-C77D3A8BB0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DE1-448B-B9C8-C77D3A8BB0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DE1-448B-B9C8-C77D3A8BB0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DE1-448B-B9C8-C77D3A8BB0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DE1-448B-B9C8-C77D3A8BB0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DE1-448B-B9C8-C77D3A8BB0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DE1-448B-B9C8-C77D3A8BB0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DE1-448B-B9C8-C77D3A8BB0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DE1-448B-B9C8-C77D3A8BB0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DE1-448B-B9C8-C77D3A8BB0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DE1-448B-B9C8-C77D3A8BB0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DE1-448B-B9C8-C77D3A8BB04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DE1-448B-B9C8-C77D3A8BB04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DE1-448B-B9C8-C77D3A8BB0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DE1-448B-B9C8-C77D3A8BB0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DE1-448B-B9C8-C77D3A8BB0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DE1-448B-B9C8-C77D3A8BB04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DE1-448B-B9C8-C77D3A8BB04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DE1-448B-B9C8-C77D3A8BB04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DE1-448B-B9C8-C77D3A8BB04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DE1-448B-B9C8-C77D3A8BB04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DE1-448B-B9C8-C77D3A8BB0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DE1-448B-B9C8-C77D3A8BB0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DE1-448B-B9C8-C77D3A8BB0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DE1-448B-B9C8-C77D3A8BB0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DE1-448B-B9C8-C77D3A8BB0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DE1-448B-B9C8-C77D3A8BB0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DE1-448B-B9C8-C77D3A8BB0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DE1-448B-B9C8-C77D3A8BB0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DE1-448B-B9C8-C77D3A8BB0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DE1-448B-B9C8-C77D3A8BB0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DE1-448B-B9C8-C77D3A8BB0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DE1-448B-B9C8-C77D3A8BB0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DE1-448B-B9C8-C77D3A8BB0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DE1-448B-B9C8-C77D3A8BB0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DE1-448B-B9C8-C77D3A8BB0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DE1-448B-B9C8-C77D3A8BB0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DE1-448B-B9C8-C77D3A8BB0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DE1-448B-B9C8-C77D3A8BB0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DE1-448B-B9C8-C77D3A8BB0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DE1-448B-B9C8-C77D3A8BB0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DE1-448B-B9C8-C77D3A8BB0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DE1-448B-B9C8-C77D3A8BB0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DE1-448B-B9C8-C77D3A8BB0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DE1-448B-B9C8-C77D3A8BB0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DE1-448B-B9C8-C77D3A8BB0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DE1-448B-B9C8-C77D3A8BB0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DE1-448B-B9C8-C77D3A8BB0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DE1-448B-B9C8-C77D3A8BB0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DE1-448B-B9C8-C77D3A8BB0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DE1-448B-B9C8-C77D3A8BB0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DE1-448B-B9C8-C77D3A8BB0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DE1-448B-B9C8-C77D3A8BB0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DE1-448B-B9C8-C77D3A8BB0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DE1-448B-B9C8-C77D3A8BB0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DE1-448B-B9C8-C77D3A8BB0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DE1-448B-B9C8-C77D3A8BB0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DE1-448B-B9C8-C77D3A8BB0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DE1-448B-B9C8-C77D3A8BB0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DE1-448B-B9C8-C77D3A8BB0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DE1-448B-B9C8-C77D3A8BB0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DE1-448B-B9C8-C77D3A8BB0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DE1-448B-B9C8-C77D3A8BB0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DE1-448B-B9C8-C77D3A8BB0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DE1-448B-B9C8-C77D3A8BB0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DE1-448B-B9C8-C77D3A8BB0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DE1-448B-B9C8-C77D3A8BB0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DE1-448B-B9C8-C77D3A8BB0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DE1-448B-B9C8-C77D3A8BB0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DE1-448B-B9C8-C77D3A8BB0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DE1-448B-B9C8-C77D3A8BB0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DE1-448B-B9C8-C77D3A8BB0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DE1-448B-B9C8-C77D3A8BB0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DE1-448B-B9C8-C77D3A8BB0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DE1-448B-B9C8-C77D3A8BB0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DE1-448B-B9C8-C77D3A8BB0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DE1-448B-B9C8-C77D3A8BB0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DE1-448B-B9C8-C77D3A8BB0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DE1-448B-B9C8-C77D3A8BB0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DE1-448B-B9C8-C77D3A8BB0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DE1-448B-B9C8-C77D3A8BB0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DE1-448B-B9C8-C77D3A8BB0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DE1-448B-B9C8-C77D3A8BB0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DE1-448B-B9C8-C77D3A8BB0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DE1-448B-B9C8-C77D3A8BB0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DE1-448B-B9C8-C77D3A8BB0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DE1-448B-B9C8-C77D3A8BB0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DE1-448B-B9C8-C77D3A8BB0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DE1-448B-B9C8-C77D3A8BB0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DE1-448B-B9C8-C77D3A8BB0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DE1-448B-B9C8-C77D3A8BB0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DE1-448B-B9C8-C77D3A8BB0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DE1-448B-B9C8-C77D3A8BB0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DE1-448B-B9C8-C77D3A8BB0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DE1-448B-B9C8-C77D3A8BB0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DE1-448B-B9C8-C77D3A8BB0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DE1-448B-B9C8-C77D3A8BB0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DE1-448B-B9C8-C77D3A8BB0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DE1-448B-B9C8-C77D3A8BB0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DE1-448B-B9C8-C77D3A8BB0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DE1-448B-B9C8-C77D3A8BB0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DE1-448B-B9C8-C77D3A8BB0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DE1-448B-B9C8-C77D3A8BB0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DE1-448B-B9C8-C77D3A8BB0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DE1-448B-B9C8-C77D3A8BB0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DE1-448B-B9C8-C77D3A8BB0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DE1-448B-B9C8-C77D3A8BB0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DE1-448B-B9C8-C77D3A8BB0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DE1-448B-B9C8-C77D3A8BB04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21E-4CEF-AEFA-9E8233BC11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21E-4CEF-AEFA-9E8233BC11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21E-4CEF-AEFA-9E8233BC11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21E-4CEF-AEFA-9E8233BC11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21E-4CEF-AEFA-9E8233BC11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21E-4CEF-AEFA-9E8233BC11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21E-4CEF-AEFA-9E8233BC115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21E-4CEF-AEFA-9E8233BC115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21E-4CEF-AEFA-9E8233BC11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21E-4CEF-AEFA-9E8233BC11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21E-4CEF-AEFA-9E8233BC11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21E-4CEF-AEFA-9E8233BC11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21E-4CEF-AEFA-9E8233BC11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21E-4CEF-AEFA-9E8233BC11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21E-4CEF-AEFA-9E8233BC11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21E-4CEF-AEFA-9E8233BC11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21E-4CEF-AEFA-9E8233BC11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21E-4CEF-AEFA-9E8233BC11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21E-4CEF-AEFA-9E8233BC11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21E-4CEF-AEFA-9E8233BC11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21E-4CEF-AEFA-9E8233BC11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21E-4CEF-AEFA-9E8233BC11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21E-4CEF-AEFA-9E8233BC11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21E-4CEF-AEFA-9E8233BC11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21E-4CEF-AEFA-9E8233BC11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21E-4CEF-AEFA-9E8233BC11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21E-4CEF-AEFA-9E8233BC11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21E-4CEF-AEFA-9E8233BC11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21E-4CEF-AEFA-9E8233BC11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21E-4CEF-AEFA-9E8233BC11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21E-4CEF-AEFA-9E8233BC11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21E-4CEF-AEFA-9E8233BC11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21E-4CEF-AEFA-9E8233BC11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21E-4CEF-AEFA-9E8233BC11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21E-4CEF-AEFA-9E8233BC11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21E-4CEF-AEFA-9E8233BC11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21E-4CEF-AEFA-9E8233BC11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21E-4CEF-AEFA-9E8233BC11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21E-4CEF-AEFA-9E8233BC11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21E-4CEF-AEFA-9E8233BC11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21E-4CEF-AEFA-9E8233BC11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21E-4CEF-AEFA-9E8233BC11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21E-4CEF-AEFA-9E8233BC11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21E-4CEF-AEFA-9E8233BC11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21E-4CEF-AEFA-9E8233BC11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21E-4CEF-AEFA-9E8233BC11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21E-4CEF-AEFA-9E8233BC11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21E-4CEF-AEFA-9E8233BC11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21E-4CEF-AEFA-9E8233BC11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21E-4CEF-AEFA-9E8233BC11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21E-4CEF-AEFA-9E8233BC11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21E-4CEF-AEFA-9E8233BC11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21E-4CEF-AEFA-9E8233BC11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21E-4CEF-AEFA-9E8233BC11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21E-4CEF-AEFA-9E8233BC11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21E-4CEF-AEFA-9E8233BC11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21E-4CEF-AEFA-9E8233BC11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21E-4CEF-AEFA-9E8233BC11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21E-4CEF-AEFA-9E8233BC11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21E-4CEF-AEFA-9E8233BC11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21E-4CEF-AEFA-9E8233BC11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21E-4CEF-AEFA-9E8233BC11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21E-4CEF-AEFA-9E8233BC11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21E-4CEF-AEFA-9E8233BC11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21E-4CEF-AEFA-9E8233BC11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21E-4CEF-AEFA-9E8233BC11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21E-4CEF-AEFA-9E8233BC11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21E-4CEF-AEFA-9E8233BC11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21E-4CEF-AEFA-9E8233BC11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21E-4CEF-AEFA-9E8233BC11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21E-4CEF-AEFA-9E8233BC11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21E-4CEF-AEFA-9E8233BC11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21E-4CEF-AEFA-9E8233BC11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21E-4CEF-AEFA-9E8233BC11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21E-4CEF-AEFA-9E8233BC11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21E-4CEF-AEFA-9E8233BC11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21E-4CEF-AEFA-9E8233BC11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21E-4CEF-AEFA-9E8233BC11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21E-4CEF-AEFA-9E8233BC11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21E-4CEF-AEFA-9E8233BC11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21E-4CEF-AEFA-9E8233BC11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21E-4CEF-AEFA-9E8233BC11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21E-4CEF-AEFA-9E8233BC11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21E-4CEF-AEFA-9E8233BC11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21E-4CEF-AEFA-9E8233BC11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21E-4CEF-AEFA-9E8233BC11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21E-4CEF-AEFA-9E8233BC11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21E-4CEF-AEFA-9E8233BC11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21E-4CEF-AEFA-9E8233BC11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21E-4CEF-AEFA-9E8233BC11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21E-4CEF-AEFA-9E8233BC11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21E-4CEF-AEFA-9E8233BC11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21E-4CEF-AEFA-9E8233BC11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21E-4CEF-AEFA-9E8233BC11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21E-4CEF-AEFA-9E8233BC11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21E-4CEF-AEFA-9E8233BC1159}"/>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21E-4CEF-AEFA-9E8233BC1159}"/>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21E-4CEF-AEFA-9E8233BC115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C21E-4CEF-AEFA-9E8233BC115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21E-4CEF-AEFA-9E8233BC11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21E-4CEF-AEFA-9E8233BC11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21E-4CEF-AEFA-9E8233BC11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21E-4CEF-AEFA-9E8233BC11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21E-4CEF-AEFA-9E8233BC11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21E-4CEF-AEFA-9E8233BC1159}"/>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21E-4CEF-AEFA-9E8233BC1159}"/>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21E-4CEF-AEFA-9E8233BC1159}"/>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21E-4CEF-AEFA-9E8233BC11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21E-4CEF-AEFA-9E8233BC11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21E-4CEF-AEFA-9E8233BC11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21E-4CEF-AEFA-9E8233BC11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21E-4CEF-AEFA-9E8233BC11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21E-4CEF-AEFA-9E8233BC11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21E-4CEF-AEFA-9E8233BC1159}"/>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21E-4CEF-AEFA-9E8233BC115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21E-4CEF-AEFA-9E8233BC11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21E-4CEF-AEFA-9E8233BC11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21E-4CEF-AEFA-9E8233BC11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21E-4CEF-AEFA-9E8233BC11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21E-4CEF-AEFA-9E8233BC11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21E-4CEF-AEFA-9E8233BC11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21E-4CEF-AEFA-9E8233BC11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21E-4CEF-AEFA-9E8233BC11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21E-4CEF-AEFA-9E8233BC11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21E-4CEF-AEFA-9E8233BC11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21E-4CEF-AEFA-9E8233BC11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21E-4CEF-AEFA-9E8233BC11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21E-4CEF-AEFA-9E8233BC11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21E-4CEF-AEFA-9E8233BC11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21E-4CEF-AEFA-9E8233BC11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21E-4CEF-AEFA-9E8233BC11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21E-4CEF-AEFA-9E8233BC11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21E-4CEF-AEFA-9E8233BC11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21E-4CEF-AEFA-9E8233BC11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21E-4CEF-AEFA-9E8233BC11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21E-4CEF-AEFA-9E8233BC11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21E-4CEF-AEFA-9E8233BC11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21E-4CEF-AEFA-9E8233BC11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21E-4CEF-AEFA-9E8233BC11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21E-4CEF-AEFA-9E8233BC11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21E-4CEF-AEFA-9E8233BC11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21E-4CEF-AEFA-9E8233BC11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21E-4CEF-AEFA-9E8233BC11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21E-4CEF-AEFA-9E8233BC11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21E-4CEF-AEFA-9E8233BC11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21E-4CEF-AEFA-9E8233BC11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21E-4CEF-AEFA-9E8233BC11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21E-4CEF-AEFA-9E8233BC11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21E-4CEF-AEFA-9E8233BC11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21E-4CEF-AEFA-9E8233BC11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21E-4CEF-AEFA-9E8233BC11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21E-4CEF-AEFA-9E8233BC11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21E-4CEF-AEFA-9E8233BC11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21E-4CEF-AEFA-9E8233BC11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21E-4CEF-AEFA-9E8233BC11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21E-4CEF-AEFA-9E8233BC11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21E-4CEF-AEFA-9E8233BC11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21E-4CEF-AEFA-9E8233BC11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21E-4CEF-AEFA-9E8233BC11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21E-4CEF-AEFA-9E8233BC11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21E-4CEF-AEFA-9E8233BC11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21E-4CEF-AEFA-9E8233BC11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21E-4CEF-AEFA-9E8233BC11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21E-4CEF-AEFA-9E8233BC11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21E-4CEF-AEFA-9E8233BC11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21E-4CEF-AEFA-9E8233BC11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21E-4CEF-AEFA-9E8233BC11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21E-4CEF-AEFA-9E8233BC11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21E-4CEF-AEFA-9E8233BC11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21E-4CEF-AEFA-9E8233BC11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21E-4CEF-AEFA-9E8233BC11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21E-4CEF-AEFA-9E8233BC11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21E-4CEF-AEFA-9E8233BC11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21E-4CEF-AEFA-9E8233BC11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21E-4CEF-AEFA-9E8233BC11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21E-4CEF-AEFA-9E8233BC11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21E-4CEF-AEFA-9E8233BC11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21E-4CEF-AEFA-9E8233BC11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21E-4CEF-AEFA-9E8233BC11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21E-4CEF-AEFA-9E8233BC11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21E-4CEF-AEFA-9E8233BC11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21E-4CEF-AEFA-9E8233BC11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21E-4CEF-AEFA-9E8233BC11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21E-4CEF-AEFA-9E8233BC11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21E-4CEF-AEFA-9E8233BC11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21E-4CEF-AEFA-9E8233BC11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21E-4CEF-AEFA-9E8233BC11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21E-4CEF-AEFA-9E8233BC11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21E-4CEF-AEFA-9E8233BC11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21E-4CEF-AEFA-9E8233BC11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21E-4CEF-AEFA-9E8233BC11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21E-4CEF-AEFA-9E8233BC11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21E-4CEF-AEFA-9E8233BC11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21E-4CEF-AEFA-9E8233BC11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21E-4CEF-AEFA-9E8233BC115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21E-4CEF-AEFA-9E8233BC115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21E-4CEF-AEFA-9E8233BC11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21E-4CEF-AEFA-9E8233BC11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21E-4CEF-AEFA-9E8233BC11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21E-4CEF-AEFA-9E8233BC11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21E-4CEF-AEFA-9E8233BC11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21E-4CEF-AEFA-9E8233BC11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21E-4CEF-AEFA-9E8233BC115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21E-4CEF-AEFA-9E8233BC115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21E-4CEF-AEFA-9E8233BC11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21E-4CEF-AEFA-9E8233BC11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21E-4CEF-AEFA-9E8233BC11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21E-4CEF-AEFA-9E8233BC11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21E-4CEF-AEFA-9E8233BC11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21E-4CEF-AEFA-9E8233BC11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21E-4CEF-AEFA-9E8233BC11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21E-4CEF-AEFA-9E8233BC11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21E-4CEF-AEFA-9E8233BC11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21E-4CEF-AEFA-9E8233BC11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21E-4CEF-AEFA-9E8233BC11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21E-4CEF-AEFA-9E8233BC11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21E-4CEF-AEFA-9E8233BC11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21E-4CEF-AEFA-9E8233BC11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21E-4CEF-AEFA-9E8233BC11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21E-4CEF-AEFA-9E8233BC11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21E-4CEF-AEFA-9E8233BC11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21E-4CEF-AEFA-9E8233BC11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21E-4CEF-AEFA-9E8233BC11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21E-4CEF-AEFA-9E8233BC11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21E-4CEF-AEFA-9E8233BC11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21E-4CEF-AEFA-9E8233BC11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21E-4CEF-AEFA-9E8233BC11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21E-4CEF-AEFA-9E8233BC11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21E-4CEF-AEFA-9E8233BC11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21E-4CEF-AEFA-9E8233BC11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21E-4CEF-AEFA-9E8233BC11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21E-4CEF-AEFA-9E8233BC11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21E-4CEF-AEFA-9E8233BC11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21E-4CEF-AEFA-9E8233BC11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21E-4CEF-AEFA-9E8233BC11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21E-4CEF-AEFA-9E8233BC11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21E-4CEF-AEFA-9E8233BC11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21E-4CEF-AEFA-9E8233BC11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21E-4CEF-AEFA-9E8233BC11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21E-4CEF-AEFA-9E8233BC11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21E-4CEF-AEFA-9E8233BC11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21E-4CEF-AEFA-9E8233BC11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21E-4CEF-AEFA-9E8233BC11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21E-4CEF-AEFA-9E8233BC11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21E-4CEF-AEFA-9E8233BC11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21E-4CEF-AEFA-9E8233BC11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21E-4CEF-AEFA-9E8233BC11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21E-4CEF-AEFA-9E8233BC11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21E-4CEF-AEFA-9E8233BC11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21E-4CEF-AEFA-9E8233BC11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21E-4CEF-AEFA-9E8233BC11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21E-4CEF-AEFA-9E8233BC11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21E-4CEF-AEFA-9E8233BC11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21E-4CEF-AEFA-9E8233BC11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21E-4CEF-AEFA-9E8233BC11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21E-4CEF-AEFA-9E8233BC11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21E-4CEF-AEFA-9E8233BC11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21E-4CEF-AEFA-9E8233BC11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21E-4CEF-AEFA-9E8233BC11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21E-4CEF-AEFA-9E8233BC11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21E-4CEF-AEFA-9E8233BC11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21E-4CEF-AEFA-9E8233BC11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21E-4CEF-AEFA-9E8233BC11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21E-4CEF-AEFA-9E8233BC11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21E-4CEF-AEFA-9E8233BC11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21E-4CEF-AEFA-9E8233BC11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21E-4CEF-AEFA-9E8233BC11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21E-4CEF-AEFA-9E8233BC11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21E-4CEF-AEFA-9E8233BC11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21E-4CEF-AEFA-9E8233BC11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21E-4CEF-AEFA-9E8233BC11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21E-4CEF-AEFA-9E8233BC11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21E-4CEF-AEFA-9E8233BC11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21E-4CEF-AEFA-9E8233BC11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21E-4CEF-AEFA-9E8233BC11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21E-4CEF-AEFA-9E8233BC11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21E-4CEF-AEFA-9E8233BC11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21E-4CEF-AEFA-9E8233BC11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21E-4CEF-AEFA-9E8233BC11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21E-4CEF-AEFA-9E8233BC11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21E-4CEF-AEFA-9E8233BC11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21E-4CEF-AEFA-9E8233BC11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21E-4CEF-AEFA-9E8233BC11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21E-4CEF-AEFA-9E8233BC11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21E-4CEF-AEFA-9E8233BC11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21E-4CEF-AEFA-9E8233BC11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21E-4CEF-AEFA-9E8233BC11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21E-4CEF-AEFA-9E8233BC11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21E-4CEF-AEFA-9E8233BC11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21E-4CEF-AEFA-9E8233BC11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21E-4CEF-AEFA-9E8233BC11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21E-4CEF-AEFA-9E8233BC1159}"/>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5E9-4047-B15E-124E460C4D6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5E9-4047-B15E-124E460C4D6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5E9-4047-B15E-124E460C4D6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5E9-4047-B15E-124E460C4D6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5E9-4047-B15E-124E460C4D6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5E9-4047-B15E-124E460C4D6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5E9-4047-B15E-124E460C4D6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5E9-4047-B15E-124E460C4D6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5E9-4047-B15E-124E460C4D6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5E9-4047-B15E-124E460C4D6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5E9-4047-B15E-124E460C4D6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5E9-4047-B15E-124E460C4D6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5E9-4047-B15E-124E460C4D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5E9-4047-B15E-124E460C4D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5E9-4047-B15E-124E460C4D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5E9-4047-B15E-124E460C4D6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5E9-4047-B15E-124E460C4D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5E9-4047-B15E-124E460C4D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5E9-4047-B15E-124E460C4D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5E9-4047-B15E-124E460C4D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5E9-4047-B15E-124E460C4D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5E9-4047-B15E-124E460C4D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5E9-4047-B15E-124E460C4D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5E9-4047-B15E-124E460C4D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5E9-4047-B15E-124E460C4D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5E9-4047-B15E-124E460C4D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5E9-4047-B15E-124E460C4D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5E9-4047-B15E-124E460C4D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5E9-4047-B15E-124E460C4D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5E9-4047-B15E-124E460C4D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5E9-4047-B15E-124E460C4D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5E9-4047-B15E-124E460C4D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5E9-4047-B15E-124E460C4D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5E9-4047-B15E-124E460C4D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5E9-4047-B15E-124E460C4D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5E9-4047-B15E-124E460C4D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5E9-4047-B15E-124E460C4D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5E9-4047-B15E-124E460C4D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5E9-4047-B15E-124E460C4D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5E9-4047-B15E-124E460C4D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5E9-4047-B15E-124E460C4D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5E9-4047-B15E-124E460C4D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5E9-4047-B15E-124E460C4D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5E9-4047-B15E-124E460C4D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5E9-4047-B15E-124E460C4D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5E9-4047-B15E-124E460C4D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5E9-4047-B15E-124E460C4D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5E9-4047-B15E-124E460C4D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5E9-4047-B15E-124E460C4D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5E9-4047-B15E-124E460C4D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5E9-4047-B15E-124E460C4D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5E9-4047-B15E-124E460C4D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5E9-4047-B15E-124E460C4D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5E9-4047-B15E-124E460C4D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5E9-4047-B15E-124E460C4D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5E9-4047-B15E-124E460C4D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5E9-4047-B15E-124E460C4D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5E9-4047-B15E-124E460C4D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5E9-4047-B15E-124E460C4D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5E9-4047-B15E-124E460C4D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5E9-4047-B15E-124E460C4D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5E9-4047-B15E-124E460C4D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5E9-4047-B15E-124E460C4D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5E9-4047-B15E-124E460C4D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5E9-4047-B15E-124E460C4D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5E9-4047-B15E-124E460C4D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5E9-4047-B15E-124E460C4D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5E9-4047-B15E-124E460C4D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5E9-4047-B15E-124E460C4D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5E9-4047-B15E-124E460C4D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5E9-4047-B15E-124E460C4D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5E9-4047-B15E-124E460C4D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5E9-4047-B15E-124E460C4D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5E9-4047-B15E-124E460C4D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5E9-4047-B15E-124E460C4D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5E9-4047-B15E-124E460C4D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5E9-4047-B15E-124E460C4D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5E9-4047-B15E-124E460C4D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5E9-4047-B15E-124E460C4D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5E9-4047-B15E-124E460C4D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5E9-4047-B15E-124E460C4D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5E9-4047-B15E-124E460C4D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5E9-4047-B15E-124E460C4D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5E9-4047-B15E-124E460C4D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5E9-4047-B15E-124E460C4D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5E9-4047-B15E-124E460C4D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5E9-4047-B15E-124E460C4D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5E9-4047-B15E-124E460C4D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5E9-4047-B15E-124E460C4D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5E9-4047-B15E-124E460C4D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5E9-4047-B15E-124E460C4D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5E9-4047-B15E-124E460C4D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5E9-4047-B15E-124E460C4D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5E9-4047-B15E-124E460C4D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5E9-4047-B15E-124E460C4D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5E9-4047-B15E-124E460C4D6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5E9-4047-B15E-124E460C4D6A}"/>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5E9-4047-B15E-124E460C4D6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B5E9-4047-B15E-124E460C4D6A}"/>
              </c:ext>
            </c:extLst>
          </c:dPt>
          <c:dPt>
            <c:idx val="3"/>
            <c:bubble3D val="0"/>
            <c:extLst>
              <c:ext xmlns:c16="http://schemas.microsoft.com/office/drawing/2014/chart" uri="{C3380CC4-5D6E-409C-BE32-E72D297353CC}">
                <c16:uniqueId val="{00000063-B5E9-4047-B15E-124E460C4D6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5E9-4047-B15E-124E460C4D6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5E9-4047-B15E-124E460C4D6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5E9-4047-B15E-124E460C4D6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5E9-4047-B15E-124E460C4D6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5E9-4047-B15E-124E460C4D6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5E9-4047-B15E-124E460C4D6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5E9-4047-B15E-124E460C4D6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5E9-4047-B15E-124E460C4D6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5E9-4047-B15E-124E460C4D6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5E9-4047-B15E-124E460C4D6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5E9-4047-B15E-124E460C4D6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5E9-4047-B15E-124E460C4D6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5E9-4047-B15E-124E460C4D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5E9-4047-B15E-124E460C4D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5E9-4047-B15E-124E460C4D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5E9-4047-B15E-124E460C4D6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5E9-4047-B15E-124E460C4D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5E9-4047-B15E-124E460C4D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5E9-4047-B15E-124E460C4D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5E9-4047-B15E-124E460C4D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5E9-4047-B15E-124E460C4D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5E9-4047-B15E-124E460C4D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5E9-4047-B15E-124E460C4D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5E9-4047-B15E-124E460C4D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5E9-4047-B15E-124E460C4D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5E9-4047-B15E-124E460C4D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5E9-4047-B15E-124E460C4D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5E9-4047-B15E-124E460C4D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5E9-4047-B15E-124E460C4D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5E9-4047-B15E-124E460C4D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5E9-4047-B15E-124E460C4D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5E9-4047-B15E-124E460C4D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5E9-4047-B15E-124E460C4D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5E9-4047-B15E-124E460C4D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5E9-4047-B15E-124E460C4D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5E9-4047-B15E-124E460C4D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5E9-4047-B15E-124E460C4D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5E9-4047-B15E-124E460C4D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5E9-4047-B15E-124E460C4D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5E9-4047-B15E-124E460C4D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5E9-4047-B15E-124E460C4D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5E9-4047-B15E-124E460C4D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5E9-4047-B15E-124E460C4D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5E9-4047-B15E-124E460C4D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5E9-4047-B15E-124E460C4D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5E9-4047-B15E-124E460C4D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5E9-4047-B15E-124E460C4D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5E9-4047-B15E-124E460C4D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5E9-4047-B15E-124E460C4D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5E9-4047-B15E-124E460C4D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5E9-4047-B15E-124E460C4D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5E9-4047-B15E-124E460C4D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5E9-4047-B15E-124E460C4D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5E9-4047-B15E-124E460C4D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5E9-4047-B15E-124E460C4D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5E9-4047-B15E-124E460C4D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5E9-4047-B15E-124E460C4D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5E9-4047-B15E-124E460C4D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5E9-4047-B15E-124E460C4D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5E9-4047-B15E-124E460C4D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5E9-4047-B15E-124E460C4D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5E9-4047-B15E-124E460C4D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5E9-4047-B15E-124E460C4D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5E9-4047-B15E-124E460C4D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5E9-4047-B15E-124E460C4D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5E9-4047-B15E-124E460C4D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5E9-4047-B15E-124E460C4D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5E9-4047-B15E-124E460C4D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5E9-4047-B15E-124E460C4D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5E9-4047-B15E-124E460C4D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5E9-4047-B15E-124E460C4D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5E9-4047-B15E-124E460C4D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5E9-4047-B15E-124E460C4D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5E9-4047-B15E-124E460C4D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5E9-4047-B15E-124E460C4D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5E9-4047-B15E-124E460C4D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5E9-4047-B15E-124E460C4D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5E9-4047-B15E-124E460C4D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5E9-4047-B15E-124E460C4D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5E9-4047-B15E-124E460C4D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5E9-4047-B15E-124E460C4D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5E9-4047-B15E-124E460C4D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5E9-4047-B15E-124E460C4D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5E9-4047-B15E-124E460C4D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5E9-4047-B15E-124E460C4D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5E9-4047-B15E-124E460C4D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5E9-4047-B15E-124E460C4D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5E9-4047-B15E-124E460C4D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5E9-4047-B15E-124E460C4D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5E9-4047-B15E-124E460C4D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5E9-4047-B15E-124E460C4D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5E9-4047-B15E-124E460C4D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5E9-4047-B15E-124E460C4D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5E9-4047-B15E-124E460C4D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5E9-4047-B15E-124E460C4D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5E9-4047-B15E-124E460C4D6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5E9-4047-B15E-124E460C4D6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5E9-4047-B15E-124E460C4D6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5E9-4047-B15E-124E460C4D6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5E9-4047-B15E-124E460C4D6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5E9-4047-B15E-124E460C4D6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5E9-4047-B15E-124E460C4D6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5E9-4047-B15E-124E460C4D6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5E9-4047-B15E-124E460C4D6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5E9-4047-B15E-124E460C4D6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5E9-4047-B15E-124E460C4D6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5E9-4047-B15E-124E460C4D6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5E9-4047-B15E-124E460C4D6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5E9-4047-B15E-124E460C4D6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5E9-4047-B15E-124E460C4D6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5E9-4047-B15E-124E460C4D6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5E9-4047-B15E-124E460C4D6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5E9-4047-B15E-124E460C4D6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5E9-4047-B15E-124E460C4D6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5E9-4047-B15E-124E460C4D6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5E9-4047-B15E-124E460C4D6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5E9-4047-B15E-124E460C4D6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5E9-4047-B15E-124E460C4D6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5E9-4047-B15E-124E460C4D6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5E9-4047-B15E-124E460C4D6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5E9-4047-B15E-124E460C4D6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5E9-4047-B15E-124E460C4D6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5E9-4047-B15E-124E460C4D6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5E9-4047-B15E-124E460C4D6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5E9-4047-B15E-124E460C4D6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5E9-4047-B15E-124E460C4D6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5E9-4047-B15E-124E460C4D6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5E9-4047-B15E-124E460C4D6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5E9-4047-B15E-124E460C4D6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5E9-4047-B15E-124E460C4D6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5E9-4047-B15E-124E460C4D6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5E9-4047-B15E-124E460C4D6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5E9-4047-B15E-124E460C4D6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5E9-4047-B15E-124E460C4D6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5E9-4047-B15E-124E460C4D6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5E9-4047-B15E-124E460C4D6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5E9-4047-B15E-124E460C4D6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5E9-4047-B15E-124E460C4D6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5E9-4047-B15E-124E460C4D6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5E9-4047-B15E-124E460C4D6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5E9-4047-B15E-124E460C4D6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5E9-4047-B15E-124E460C4D6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5E9-4047-B15E-124E460C4D6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5E9-4047-B15E-124E460C4D6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5E9-4047-B15E-124E460C4D6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5E9-4047-B15E-124E460C4D6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5E9-4047-B15E-124E460C4D6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5E9-4047-B15E-124E460C4D6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5E9-4047-B15E-124E460C4D6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5E9-4047-B15E-124E460C4D6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5E9-4047-B15E-124E460C4D6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5E9-4047-B15E-124E460C4D6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5E9-4047-B15E-124E460C4D6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5E9-4047-B15E-124E460C4D6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5E9-4047-B15E-124E460C4D6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5E9-4047-B15E-124E460C4D6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5E9-4047-B15E-124E460C4D6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5E9-4047-B15E-124E460C4D6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5E9-4047-B15E-124E460C4D6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5E9-4047-B15E-124E460C4D6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5E9-4047-B15E-124E460C4D6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5E9-4047-B15E-124E460C4D6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5E9-4047-B15E-124E460C4D6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5E9-4047-B15E-124E460C4D6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5E9-4047-B15E-124E460C4D6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5E9-4047-B15E-124E460C4D6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5E9-4047-B15E-124E460C4D6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5E9-4047-B15E-124E460C4D6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5E9-4047-B15E-124E460C4D6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5E9-4047-B15E-124E460C4D6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5E9-4047-B15E-124E460C4D6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5E9-4047-B15E-124E460C4D6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5E9-4047-B15E-124E460C4D6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5E9-4047-B15E-124E460C4D6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5E9-4047-B15E-124E460C4D6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5E9-4047-B15E-124E460C4D6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5E9-4047-B15E-124E460C4D6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5E9-4047-B15E-124E460C4D6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5E9-4047-B15E-124E460C4D6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5E9-4047-B15E-124E460C4D6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5E9-4047-B15E-124E460C4D6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5E9-4047-B15E-124E460C4D6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5E9-4047-B15E-124E460C4D6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5E9-4047-B15E-124E460C4D6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5E9-4047-B15E-124E460C4D6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5E9-4047-B15E-124E460C4D6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5E9-4047-B15E-124E460C4D6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5E9-4047-B15E-124E460C4D6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5E9-4047-B15E-124E460C4D6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5E9-4047-B15E-124E460C4D6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5E9-4047-B15E-124E460C4D6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5E9-4047-B15E-124E460C4D6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5E9-4047-B15E-124E460C4D6A}"/>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CA5-4F8B-8182-7B6D9E63BC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CA5-4F8B-8182-7B6D9E63BC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CA5-4F8B-8182-7B6D9E63BC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CA5-4F8B-8182-7B6D9E63BC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CA5-4F8B-8182-7B6D9E63BC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CA5-4F8B-8182-7B6D9E63BC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CA5-4F8B-8182-7B6D9E63BCF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CA5-4F8B-8182-7B6D9E63BCF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CA5-4F8B-8182-7B6D9E63BC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CA5-4F8B-8182-7B6D9E63BC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CA5-4F8B-8182-7B6D9E63BC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CA5-4F8B-8182-7B6D9E63BC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CA5-4F8B-8182-7B6D9E63BC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CA5-4F8B-8182-7B6D9E63BC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CA5-4F8B-8182-7B6D9E63BC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CA5-4F8B-8182-7B6D9E63BCF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CA5-4F8B-8182-7B6D9E63BC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CA5-4F8B-8182-7B6D9E63BC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CA5-4F8B-8182-7B6D9E63BC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CA5-4F8B-8182-7B6D9E63BC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CA5-4F8B-8182-7B6D9E63BC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CA5-4F8B-8182-7B6D9E63BC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CA5-4F8B-8182-7B6D9E63BC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CA5-4F8B-8182-7B6D9E63BC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CA5-4F8B-8182-7B6D9E63BC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CA5-4F8B-8182-7B6D9E63BC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CA5-4F8B-8182-7B6D9E63BC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CA5-4F8B-8182-7B6D9E63BC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CA5-4F8B-8182-7B6D9E63BC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CA5-4F8B-8182-7B6D9E63BC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CA5-4F8B-8182-7B6D9E63BC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CA5-4F8B-8182-7B6D9E63BC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CA5-4F8B-8182-7B6D9E63BC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CA5-4F8B-8182-7B6D9E63BC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CA5-4F8B-8182-7B6D9E63BC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CA5-4F8B-8182-7B6D9E63BC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CA5-4F8B-8182-7B6D9E63BC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CA5-4F8B-8182-7B6D9E63BC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CA5-4F8B-8182-7B6D9E63BC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CA5-4F8B-8182-7B6D9E63BC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CA5-4F8B-8182-7B6D9E63BC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CA5-4F8B-8182-7B6D9E63BC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CA5-4F8B-8182-7B6D9E63BC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CA5-4F8B-8182-7B6D9E63BC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CA5-4F8B-8182-7B6D9E63BC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CA5-4F8B-8182-7B6D9E63BC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CA5-4F8B-8182-7B6D9E63BC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CA5-4F8B-8182-7B6D9E63BC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CA5-4F8B-8182-7B6D9E63BC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CA5-4F8B-8182-7B6D9E63BC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CA5-4F8B-8182-7B6D9E63BC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CA5-4F8B-8182-7B6D9E63BC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CA5-4F8B-8182-7B6D9E63BC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CA5-4F8B-8182-7B6D9E63BC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CA5-4F8B-8182-7B6D9E63BC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CA5-4F8B-8182-7B6D9E63BC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CA5-4F8B-8182-7B6D9E63BC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CA5-4F8B-8182-7B6D9E63BC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CA5-4F8B-8182-7B6D9E63BC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CA5-4F8B-8182-7B6D9E63BC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CA5-4F8B-8182-7B6D9E63BC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CA5-4F8B-8182-7B6D9E63BC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CA5-4F8B-8182-7B6D9E63BC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CA5-4F8B-8182-7B6D9E63BC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CA5-4F8B-8182-7B6D9E63BC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CA5-4F8B-8182-7B6D9E63BC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CA5-4F8B-8182-7B6D9E63BC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CA5-4F8B-8182-7B6D9E63BC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CA5-4F8B-8182-7B6D9E63BC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CA5-4F8B-8182-7B6D9E63BC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CA5-4F8B-8182-7B6D9E63BC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CA5-4F8B-8182-7B6D9E63BC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CA5-4F8B-8182-7B6D9E63BC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CA5-4F8B-8182-7B6D9E63BC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CA5-4F8B-8182-7B6D9E63BC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CA5-4F8B-8182-7B6D9E63BC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CA5-4F8B-8182-7B6D9E63BC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CA5-4F8B-8182-7B6D9E63BC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CA5-4F8B-8182-7B6D9E63BC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CA5-4F8B-8182-7B6D9E63BC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CA5-4F8B-8182-7B6D9E63BC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CA5-4F8B-8182-7B6D9E63BC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CA5-4F8B-8182-7B6D9E63BC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CA5-4F8B-8182-7B6D9E63BC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CA5-4F8B-8182-7B6D9E63BC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CA5-4F8B-8182-7B6D9E63BC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CA5-4F8B-8182-7B6D9E63BC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CA5-4F8B-8182-7B6D9E63BC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CA5-4F8B-8182-7B6D9E63BC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CA5-4F8B-8182-7B6D9E63BC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CA5-4F8B-8182-7B6D9E63BC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CA5-4F8B-8182-7B6D9E63BC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CA5-4F8B-8182-7B6D9E63BC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CA5-4F8B-8182-7B6D9E63BC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CA5-4F8B-8182-7B6D9E63BC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CA5-4F8B-8182-7B6D9E63BCF0}"/>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ACA5-4F8B-8182-7B6D9E63BCF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CA5-4F8B-8182-7B6D9E63BCF0}"/>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ACA5-4F8B-8182-7B6D9E63BCF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ACA5-4F8B-8182-7B6D9E63BCF0}"/>
              </c:ext>
            </c:extLst>
          </c:dPt>
          <c:dPt>
            <c:idx val="3"/>
            <c:bubble3D val="0"/>
            <c:extLst>
              <c:ext xmlns:c16="http://schemas.microsoft.com/office/drawing/2014/chart" uri="{C3380CC4-5D6E-409C-BE32-E72D297353CC}">
                <c16:uniqueId val="{00000064-ACA5-4F8B-8182-7B6D9E63BCF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CA5-4F8B-8182-7B6D9E63BC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CA5-4F8B-8182-7B6D9E63BC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CA5-4F8B-8182-7B6D9E63BC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CA5-4F8B-8182-7B6D9E63BC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CA5-4F8B-8182-7B6D9E63BC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CA5-4F8B-8182-7B6D9E63BC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CA5-4F8B-8182-7B6D9E63BCF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CA5-4F8B-8182-7B6D9E63BCF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CA5-4F8B-8182-7B6D9E63BC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CA5-4F8B-8182-7B6D9E63BC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CA5-4F8B-8182-7B6D9E63BC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CA5-4F8B-8182-7B6D9E63BC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CA5-4F8B-8182-7B6D9E63BC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CA5-4F8B-8182-7B6D9E63BC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CA5-4F8B-8182-7B6D9E63BC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CA5-4F8B-8182-7B6D9E63BCF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CA5-4F8B-8182-7B6D9E63BC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CA5-4F8B-8182-7B6D9E63BC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CA5-4F8B-8182-7B6D9E63BC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CA5-4F8B-8182-7B6D9E63BC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CA5-4F8B-8182-7B6D9E63BC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CA5-4F8B-8182-7B6D9E63BC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CA5-4F8B-8182-7B6D9E63BC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ACA5-4F8B-8182-7B6D9E63BC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CA5-4F8B-8182-7B6D9E63BC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CA5-4F8B-8182-7B6D9E63BC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CA5-4F8B-8182-7B6D9E63BC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CA5-4F8B-8182-7B6D9E63BC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CA5-4F8B-8182-7B6D9E63BC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CA5-4F8B-8182-7B6D9E63BC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CA5-4F8B-8182-7B6D9E63BC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CA5-4F8B-8182-7B6D9E63BC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CA5-4F8B-8182-7B6D9E63BC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CA5-4F8B-8182-7B6D9E63BC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CA5-4F8B-8182-7B6D9E63BC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CA5-4F8B-8182-7B6D9E63BC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CA5-4F8B-8182-7B6D9E63BC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CA5-4F8B-8182-7B6D9E63BC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CA5-4F8B-8182-7B6D9E63BC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CA5-4F8B-8182-7B6D9E63BC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CA5-4F8B-8182-7B6D9E63BC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CA5-4F8B-8182-7B6D9E63BC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CA5-4F8B-8182-7B6D9E63BC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CA5-4F8B-8182-7B6D9E63BC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CA5-4F8B-8182-7B6D9E63BC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CA5-4F8B-8182-7B6D9E63BC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CA5-4F8B-8182-7B6D9E63BC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CA5-4F8B-8182-7B6D9E63BC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CA5-4F8B-8182-7B6D9E63BC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CA5-4F8B-8182-7B6D9E63BC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CA5-4F8B-8182-7B6D9E63BC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CA5-4F8B-8182-7B6D9E63BC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CA5-4F8B-8182-7B6D9E63BC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CA5-4F8B-8182-7B6D9E63BC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CA5-4F8B-8182-7B6D9E63BC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CA5-4F8B-8182-7B6D9E63BC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CA5-4F8B-8182-7B6D9E63BC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CA5-4F8B-8182-7B6D9E63BC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CA5-4F8B-8182-7B6D9E63BC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CA5-4F8B-8182-7B6D9E63BC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CA5-4F8B-8182-7B6D9E63BC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CA5-4F8B-8182-7B6D9E63BC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CA5-4F8B-8182-7B6D9E63BC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CA5-4F8B-8182-7B6D9E63BC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CA5-4F8B-8182-7B6D9E63BC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CA5-4F8B-8182-7B6D9E63BC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CA5-4F8B-8182-7B6D9E63BC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CA5-4F8B-8182-7B6D9E63BC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CA5-4F8B-8182-7B6D9E63BC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CA5-4F8B-8182-7B6D9E63BC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CA5-4F8B-8182-7B6D9E63BC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CA5-4F8B-8182-7B6D9E63BC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CA5-4F8B-8182-7B6D9E63BC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CA5-4F8B-8182-7B6D9E63BC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CA5-4F8B-8182-7B6D9E63BC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CA5-4F8B-8182-7B6D9E63BC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CA5-4F8B-8182-7B6D9E63BC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CA5-4F8B-8182-7B6D9E63BC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CA5-4F8B-8182-7B6D9E63BC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CA5-4F8B-8182-7B6D9E63BC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CA5-4F8B-8182-7B6D9E63BC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CA5-4F8B-8182-7B6D9E63BC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CA5-4F8B-8182-7B6D9E63BC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CA5-4F8B-8182-7B6D9E63BC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CA5-4F8B-8182-7B6D9E63BC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CA5-4F8B-8182-7B6D9E63BC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CA5-4F8B-8182-7B6D9E63BC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CA5-4F8B-8182-7B6D9E63BC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CA5-4F8B-8182-7B6D9E63BC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CA5-4F8B-8182-7B6D9E63BC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CA5-4F8B-8182-7B6D9E63BC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CA5-4F8B-8182-7B6D9E63BC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CA5-4F8B-8182-7B6D9E63BC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CA5-4F8B-8182-7B6D9E63BC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CA5-4F8B-8182-7B6D9E63BC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ACA5-4F8B-8182-7B6D9E63BCF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ACA5-4F8B-8182-7B6D9E63BCF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CA5-4F8B-8182-7B6D9E63BC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CA5-4F8B-8182-7B6D9E63BC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CA5-4F8B-8182-7B6D9E63BC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CA5-4F8B-8182-7B6D9E63BC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CA5-4F8B-8182-7B6D9E63BC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CA5-4F8B-8182-7B6D9E63BC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CA5-4F8B-8182-7B6D9E63BCF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CA5-4F8B-8182-7B6D9E63BCF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CA5-4F8B-8182-7B6D9E63BC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CA5-4F8B-8182-7B6D9E63BC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CA5-4F8B-8182-7B6D9E63BC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CA5-4F8B-8182-7B6D9E63BC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CA5-4F8B-8182-7B6D9E63BC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CA5-4F8B-8182-7B6D9E63BC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CA5-4F8B-8182-7B6D9E63BC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CA5-4F8B-8182-7B6D9E63BCF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CA5-4F8B-8182-7B6D9E63BC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CA5-4F8B-8182-7B6D9E63BC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CA5-4F8B-8182-7B6D9E63BC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CA5-4F8B-8182-7B6D9E63BC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CA5-4F8B-8182-7B6D9E63BC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CA5-4F8B-8182-7B6D9E63BC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CA5-4F8B-8182-7B6D9E63BC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CA5-4F8B-8182-7B6D9E63BC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CA5-4F8B-8182-7B6D9E63BC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CA5-4F8B-8182-7B6D9E63BC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CA5-4F8B-8182-7B6D9E63BC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CA5-4F8B-8182-7B6D9E63BC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CA5-4F8B-8182-7B6D9E63BC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CA5-4F8B-8182-7B6D9E63BC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CA5-4F8B-8182-7B6D9E63BC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CA5-4F8B-8182-7B6D9E63BC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CA5-4F8B-8182-7B6D9E63BC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CA5-4F8B-8182-7B6D9E63BC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CA5-4F8B-8182-7B6D9E63BC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CA5-4F8B-8182-7B6D9E63BC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CA5-4F8B-8182-7B6D9E63BC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CA5-4F8B-8182-7B6D9E63BC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CA5-4F8B-8182-7B6D9E63BC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CA5-4F8B-8182-7B6D9E63BC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CA5-4F8B-8182-7B6D9E63BC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CA5-4F8B-8182-7B6D9E63BC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CA5-4F8B-8182-7B6D9E63BC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CA5-4F8B-8182-7B6D9E63BC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CA5-4F8B-8182-7B6D9E63BC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CA5-4F8B-8182-7B6D9E63BC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CA5-4F8B-8182-7B6D9E63BC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CA5-4F8B-8182-7B6D9E63BC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CA5-4F8B-8182-7B6D9E63BC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CA5-4F8B-8182-7B6D9E63BC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CA5-4F8B-8182-7B6D9E63BC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CA5-4F8B-8182-7B6D9E63BC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CA5-4F8B-8182-7B6D9E63BC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CA5-4F8B-8182-7B6D9E63BC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CA5-4F8B-8182-7B6D9E63BC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CA5-4F8B-8182-7B6D9E63BC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CA5-4F8B-8182-7B6D9E63BC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CA5-4F8B-8182-7B6D9E63BC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CA5-4F8B-8182-7B6D9E63BC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CA5-4F8B-8182-7B6D9E63BC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CA5-4F8B-8182-7B6D9E63BC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CA5-4F8B-8182-7B6D9E63BC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CA5-4F8B-8182-7B6D9E63BC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CA5-4F8B-8182-7B6D9E63BC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CA5-4F8B-8182-7B6D9E63BC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CA5-4F8B-8182-7B6D9E63BC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CA5-4F8B-8182-7B6D9E63BC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CA5-4F8B-8182-7B6D9E63BC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CA5-4F8B-8182-7B6D9E63BC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CA5-4F8B-8182-7B6D9E63BC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CA5-4F8B-8182-7B6D9E63BC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CA5-4F8B-8182-7B6D9E63BC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CA5-4F8B-8182-7B6D9E63BC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CA5-4F8B-8182-7B6D9E63BC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CA5-4F8B-8182-7B6D9E63BC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CA5-4F8B-8182-7B6D9E63BC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CA5-4F8B-8182-7B6D9E63BC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CA5-4F8B-8182-7B6D9E63BC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CA5-4F8B-8182-7B6D9E63BC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CA5-4F8B-8182-7B6D9E63BC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CA5-4F8B-8182-7B6D9E63BC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CA5-4F8B-8182-7B6D9E63BC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CA5-4F8B-8182-7B6D9E63BC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CA5-4F8B-8182-7B6D9E63BC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CA5-4F8B-8182-7B6D9E63BC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CA5-4F8B-8182-7B6D9E63BC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CA5-4F8B-8182-7B6D9E63BC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CA5-4F8B-8182-7B6D9E63BC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CA5-4F8B-8182-7B6D9E63BC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CA5-4F8B-8182-7B6D9E63BC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CA5-4F8B-8182-7B6D9E63BC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CA5-4F8B-8182-7B6D9E63BC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CA5-4F8B-8182-7B6D9E63BC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CA5-4F8B-8182-7B6D9E63BC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CA5-4F8B-8182-7B6D9E63BC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CA5-4F8B-8182-7B6D9E63BCF0}"/>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B74-4625-B776-AE3D5ACE8F3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B74-4625-B776-AE3D5ACE8F3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74-4625-B776-AE3D5ACE8F3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74-4625-B776-AE3D5ACE8F3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74-4625-B776-AE3D5ACE8F3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74-4625-B776-AE3D5ACE8F3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74-4625-B776-AE3D5ACE8F3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74-4625-B776-AE3D5ACE8F3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74-4625-B776-AE3D5ACE8F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74-4625-B776-AE3D5ACE8F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74-4625-B776-AE3D5ACE8F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74-4625-B776-AE3D5ACE8F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74-4625-B776-AE3D5ACE8F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74-4625-B776-AE3D5ACE8F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74-4625-B776-AE3D5ACE8F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74-4625-B776-AE3D5ACE8F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74-4625-B776-AE3D5ACE8F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74-4625-B776-AE3D5ACE8F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74-4625-B776-AE3D5ACE8F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74-4625-B776-AE3D5ACE8F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74-4625-B776-AE3D5ACE8F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74-4625-B776-AE3D5ACE8F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74-4625-B776-AE3D5ACE8F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74-4625-B776-AE3D5ACE8F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B74-4625-B776-AE3D5ACE8F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B74-4625-B776-AE3D5ACE8F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74-4625-B776-AE3D5ACE8F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74-4625-B776-AE3D5ACE8F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74-4625-B776-AE3D5ACE8F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74-4625-B776-AE3D5ACE8F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74-4625-B776-AE3D5ACE8F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74-4625-B776-AE3D5ACE8F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74-4625-B776-AE3D5ACE8F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74-4625-B776-AE3D5ACE8F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74-4625-B776-AE3D5ACE8F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74-4625-B776-AE3D5ACE8F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74-4625-B776-AE3D5ACE8F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74-4625-B776-AE3D5ACE8F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74-4625-B776-AE3D5ACE8F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74-4625-B776-AE3D5ACE8F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74-4625-B776-AE3D5ACE8F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74-4625-B776-AE3D5ACE8F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74-4625-B776-AE3D5ACE8F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74-4625-B776-AE3D5ACE8F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74-4625-B776-AE3D5ACE8F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74-4625-B776-AE3D5ACE8F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74-4625-B776-AE3D5ACE8F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74-4625-B776-AE3D5ACE8F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74-4625-B776-AE3D5ACE8F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74-4625-B776-AE3D5ACE8F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74-4625-B776-AE3D5ACE8F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74-4625-B776-AE3D5ACE8F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74-4625-B776-AE3D5ACE8F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74-4625-B776-AE3D5ACE8F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74-4625-B776-AE3D5ACE8F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74-4625-B776-AE3D5ACE8F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74-4625-B776-AE3D5ACE8F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74-4625-B776-AE3D5ACE8F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74-4625-B776-AE3D5ACE8F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74-4625-B776-AE3D5ACE8F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74-4625-B776-AE3D5ACE8F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74-4625-B776-AE3D5ACE8F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74-4625-B776-AE3D5ACE8F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74-4625-B776-AE3D5ACE8F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74-4625-B776-AE3D5ACE8F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74-4625-B776-AE3D5ACE8F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74-4625-B776-AE3D5ACE8F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74-4625-B776-AE3D5ACE8F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74-4625-B776-AE3D5ACE8F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74-4625-B776-AE3D5ACE8F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74-4625-B776-AE3D5ACE8F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74-4625-B776-AE3D5ACE8F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74-4625-B776-AE3D5ACE8F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74-4625-B776-AE3D5ACE8F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74-4625-B776-AE3D5ACE8F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74-4625-B776-AE3D5ACE8F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74-4625-B776-AE3D5ACE8F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74-4625-B776-AE3D5ACE8F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74-4625-B776-AE3D5ACE8F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74-4625-B776-AE3D5ACE8F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74-4625-B776-AE3D5ACE8F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74-4625-B776-AE3D5ACE8F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74-4625-B776-AE3D5ACE8F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74-4625-B776-AE3D5ACE8F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74-4625-B776-AE3D5ACE8F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74-4625-B776-AE3D5ACE8F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74-4625-B776-AE3D5ACE8F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74-4625-B776-AE3D5ACE8F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74-4625-B776-AE3D5ACE8F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74-4625-B776-AE3D5ACE8F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74-4625-B776-AE3D5ACE8F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74-4625-B776-AE3D5ACE8F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74-4625-B776-AE3D5ACE8F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74-4625-B776-AE3D5ACE8F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74-4625-B776-AE3D5ACE8F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B74-4625-B776-AE3D5ACE8F3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9B74-4625-B776-AE3D5ACE8F3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B74-4625-B776-AE3D5ACE8F3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9B74-4625-B776-AE3D5ACE8F3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B74-4625-B776-AE3D5ACE8F3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B74-4625-B776-AE3D5ACE8F3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B74-4625-B776-AE3D5ACE8F3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B74-4625-B776-AE3D5ACE8F3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B74-4625-B776-AE3D5ACE8F3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B74-4625-B776-AE3D5ACE8F3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B74-4625-B776-AE3D5ACE8F3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B74-4625-B776-AE3D5ACE8F36}"/>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9B74-4625-B776-AE3D5ACE8F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B74-4625-B776-AE3D5ACE8F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B74-4625-B776-AE3D5ACE8F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B74-4625-B776-AE3D5ACE8F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B74-4625-B776-AE3D5ACE8F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B74-4625-B776-AE3D5ACE8F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B74-4625-B776-AE3D5ACE8F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B74-4625-B776-AE3D5ACE8F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B74-4625-B776-AE3D5ACE8F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B74-4625-B776-AE3D5ACE8F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B74-4625-B776-AE3D5ACE8F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B74-4625-B776-AE3D5ACE8F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B74-4625-B776-AE3D5ACE8F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B74-4625-B776-AE3D5ACE8F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B74-4625-B776-AE3D5ACE8F3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B74-4625-B776-AE3D5ACE8F36}"/>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B74-4625-B776-AE3D5ACE8F3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9B74-4625-B776-AE3D5ACE8F3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B74-4625-B776-AE3D5ACE8F3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B74-4625-B776-AE3D5ACE8F3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B74-4625-B776-AE3D5ACE8F3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B74-4625-B776-AE3D5ACE8F3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B74-4625-B776-AE3D5ACE8F3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B74-4625-B776-AE3D5ACE8F3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B74-4625-B776-AE3D5ACE8F3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B74-4625-B776-AE3D5ACE8F3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B74-4625-B776-AE3D5ACE8F3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B74-4625-B776-AE3D5ACE8F3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B74-4625-B776-AE3D5ACE8F3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B74-4625-B776-AE3D5ACE8F3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B74-4625-B776-AE3D5ACE8F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B74-4625-B776-AE3D5ACE8F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B74-4625-B776-AE3D5ACE8F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B74-4625-B776-AE3D5ACE8F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B74-4625-B776-AE3D5ACE8F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B74-4625-B776-AE3D5ACE8F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B74-4625-B776-AE3D5ACE8F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B74-4625-B776-AE3D5ACE8F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B74-4625-B776-AE3D5ACE8F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B74-4625-B776-AE3D5ACE8F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B74-4625-B776-AE3D5ACE8F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B74-4625-B776-AE3D5ACE8F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B74-4625-B776-AE3D5ACE8F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B74-4625-B776-AE3D5ACE8F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B74-4625-B776-AE3D5ACE8F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B74-4625-B776-AE3D5ACE8F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B74-4625-B776-AE3D5ACE8F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B74-4625-B776-AE3D5ACE8F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B74-4625-B776-AE3D5ACE8F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B74-4625-B776-AE3D5ACE8F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B74-4625-B776-AE3D5ACE8F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B74-4625-B776-AE3D5ACE8F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B74-4625-B776-AE3D5ACE8F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B74-4625-B776-AE3D5ACE8F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B74-4625-B776-AE3D5ACE8F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B74-4625-B776-AE3D5ACE8F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B74-4625-B776-AE3D5ACE8F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B74-4625-B776-AE3D5ACE8F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B74-4625-B776-AE3D5ACE8F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B74-4625-B776-AE3D5ACE8F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B74-4625-B776-AE3D5ACE8F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B74-4625-B776-AE3D5ACE8F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B74-4625-B776-AE3D5ACE8F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B74-4625-B776-AE3D5ACE8F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74-4625-B776-AE3D5ACE8F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74-4625-B776-AE3D5ACE8F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74-4625-B776-AE3D5ACE8F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74-4625-B776-AE3D5ACE8F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74-4625-B776-AE3D5ACE8F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74-4625-B776-AE3D5ACE8F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74-4625-B776-AE3D5ACE8F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74-4625-B776-AE3D5ACE8F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74-4625-B776-AE3D5ACE8F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74-4625-B776-AE3D5ACE8F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74-4625-B776-AE3D5ACE8F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74-4625-B776-AE3D5ACE8F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74-4625-B776-AE3D5ACE8F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74-4625-B776-AE3D5ACE8F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74-4625-B776-AE3D5ACE8F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74-4625-B776-AE3D5ACE8F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74-4625-B776-AE3D5ACE8F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74-4625-B776-AE3D5ACE8F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74-4625-B776-AE3D5ACE8F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74-4625-B776-AE3D5ACE8F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74-4625-B776-AE3D5ACE8F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74-4625-B776-AE3D5ACE8F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74-4625-B776-AE3D5ACE8F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B74-4625-B776-AE3D5ACE8F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B74-4625-B776-AE3D5ACE8F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B74-4625-B776-AE3D5ACE8F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B74-4625-B776-AE3D5ACE8F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B74-4625-B776-AE3D5ACE8F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B74-4625-B776-AE3D5ACE8F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B74-4625-B776-AE3D5ACE8F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B74-4625-B776-AE3D5ACE8F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B74-4625-B776-AE3D5ACE8F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B74-4625-B776-AE3D5ACE8F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B74-4625-B776-AE3D5ACE8F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B74-4625-B776-AE3D5ACE8F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B74-4625-B776-AE3D5ACE8F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B74-4625-B776-AE3D5ACE8F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B74-4625-B776-AE3D5ACE8F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B74-4625-B776-AE3D5ACE8F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B74-4625-B776-AE3D5ACE8F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B74-4625-B776-AE3D5ACE8F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B74-4625-B776-AE3D5ACE8F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B74-4625-B776-AE3D5ACE8F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B74-4625-B776-AE3D5ACE8F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B74-4625-B776-AE3D5ACE8F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B74-4625-B776-AE3D5ACE8F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B74-4625-B776-AE3D5ACE8F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B74-4625-B776-AE3D5ACE8F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B74-4625-B776-AE3D5ACE8F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B74-4625-B776-AE3D5ACE8F36}"/>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DB5-4FE3-AD70-B8B266AF624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DB5-4FE3-AD70-B8B266AF624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DB5-4FE3-AD70-B8B266AF624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DB5-4FE3-AD70-B8B266AF624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DB5-4FE3-AD70-B8B266AF624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DB5-4FE3-AD70-B8B266AF624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DB5-4FE3-AD70-B8B266AF624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DB5-4FE3-AD70-B8B266AF624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DB5-4FE3-AD70-B8B266AF624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DB5-4FE3-AD70-B8B266AF624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DB5-4FE3-AD70-B8B266AF624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DB5-4FE3-AD70-B8B266AF624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DB5-4FE3-AD70-B8B266AF624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DB5-4FE3-AD70-B8B266AF624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DB5-4FE3-AD70-B8B266AF624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DB5-4FE3-AD70-B8B266AF624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DB5-4FE3-AD70-B8B266AF624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DB5-4FE3-AD70-B8B266AF624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DB5-4FE3-AD70-B8B266AF624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DB5-4FE3-AD70-B8B266AF624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DB5-4FE3-AD70-B8B266AF624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DB5-4FE3-AD70-B8B266AF624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DB5-4FE3-AD70-B8B266AF624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DB5-4FE3-AD70-B8B266AF624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DB5-4FE3-AD70-B8B266AF624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DB5-4FE3-AD70-B8B266AF624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DB5-4FE3-AD70-B8B266AF624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DB5-4FE3-AD70-B8B266AF624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DB5-4FE3-AD70-B8B266AF624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DB5-4FE3-AD70-B8B266AF624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DB5-4FE3-AD70-B8B266AF624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DB5-4FE3-AD70-B8B266AF624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DB5-4FE3-AD70-B8B266AF624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DB5-4FE3-AD70-B8B266AF624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DB5-4FE3-AD70-B8B266AF624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DB5-4FE3-AD70-B8B266AF624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DB5-4FE3-AD70-B8B266AF624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DB5-4FE3-AD70-B8B266AF624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DB5-4FE3-AD70-B8B266AF624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DB5-4FE3-AD70-B8B266AF624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DB5-4FE3-AD70-B8B266AF624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DB5-4FE3-AD70-B8B266AF624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DB5-4FE3-AD70-B8B266AF624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DB5-4FE3-AD70-B8B266AF624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DB5-4FE3-AD70-B8B266AF624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DB5-4FE3-AD70-B8B266AF624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DB5-4FE3-AD70-B8B266AF624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DB5-4FE3-AD70-B8B266AF624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DB5-4FE3-AD70-B8B266AF624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DB5-4FE3-AD70-B8B266AF624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DB5-4FE3-AD70-B8B266AF624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DB5-4FE3-AD70-B8B266AF624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DB5-4FE3-AD70-B8B266AF624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DB5-4FE3-AD70-B8B266AF624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DB5-4FE3-AD70-B8B266AF624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DB5-4FE3-AD70-B8B266AF624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DB5-4FE3-AD70-B8B266AF624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DB5-4FE3-AD70-B8B266AF624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DB5-4FE3-AD70-B8B266AF624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DB5-4FE3-AD70-B8B266AF624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DB5-4FE3-AD70-B8B266AF624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DB5-4FE3-AD70-B8B266AF624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DB5-4FE3-AD70-B8B266AF624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DB5-4FE3-AD70-B8B266AF624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DB5-4FE3-AD70-B8B266AF624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DB5-4FE3-AD70-B8B266AF624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DB5-4FE3-AD70-B8B266AF624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DB5-4FE3-AD70-B8B266AF624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DB5-4FE3-AD70-B8B266AF624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DB5-4FE3-AD70-B8B266AF624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DB5-4FE3-AD70-B8B266AF624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DB5-4FE3-AD70-B8B266AF624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DB5-4FE3-AD70-B8B266AF624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DB5-4FE3-AD70-B8B266AF624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DB5-4FE3-AD70-B8B266AF624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DB5-4FE3-AD70-B8B266AF624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DB5-4FE3-AD70-B8B266AF624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DB5-4FE3-AD70-B8B266AF624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DB5-4FE3-AD70-B8B266AF624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DB5-4FE3-AD70-B8B266AF624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DB5-4FE3-AD70-B8B266AF624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DB5-4FE3-AD70-B8B266AF624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DB5-4FE3-AD70-B8B266AF624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DB5-4FE3-AD70-B8B266AF624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DB5-4FE3-AD70-B8B266AF624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DB5-4FE3-AD70-B8B266AF624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DB5-4FE3-AD70-B8B266AF624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DB5-4FE3-AD70-B8B266AF624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DB5-4FE3-AD70-B8B266AF624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DB5-4FE3-AD70-B8B266AF624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DB5-4FE3-AD70-B8B266AF624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DB5-4FE3-AD70-B8B266AF624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DB5-4FE3-AD70-B8B266AF624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DB5-4FE3-AD70-B8B266AF624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DB5-4FE3-AD70-B8B266AF624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DB5-4FE3-AD70-B8B266AF624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DB5-4FE3-AD70-B8B266AF624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DB5-4FE3-AD70-B8B266AF624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DB5-4FE3-AD70-B8B266AF6244}"/>
              </c:ext>
            </c:extLst>
          </c:dPt>
          <c:dPt>
            <c:idx val="3"/>
            <c:bubble3D val="0"/>
            <c:extLst>
              <c:ext xmlns:c16="http://schemas.microsoft.com/office/drawing/2014/chart" uri="{C3380CC4-5D6E-409C-BE32-E72D297353CC}">
                <c16:uniqueId val="{00000063-3DB5-4FE3-AD70-B8B266AF624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DB5-4FE3-AD70-B8B266AF624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DB5-4FE3-AD70-B8B266AF624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DB5-4FE3-AD70-B8B266AF624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DB5-4FE3-AD70-B8B266AF624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DB5-4FE3-AD70-B8B266AF624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DB5-4FE3-AD70-B8B266AF624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DB5-4FE3-AD70-B8B266AF624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DB5-4FE3-AD70-B8B266AF624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DB5-4FE3-AD70-B8B266AF624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DB5-4FE3-AD70-B8B266AF624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DB5-4FE3-AD70-B8B266AF624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DB5-4FE3-AD70-B8B266AF624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DB5-4FE3-AD70-B8B266AF624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DB5-4FE3-AD70-B8B266AF624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DB5-4FE3-AD70-B8B266AF624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DB5-4FE3-AD70-B8B266AF624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DB5-4FE3-AD70-B8B266AF624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DB5-4FE3-AD70-B8B266AF624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DB5-4FE3-AD70-B8B266AF624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DB5-4FE3-AD70-B8B266AF624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DB5-4FE3-AD70-B8B266AF624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DB5-4FE3-AD70-B8B266AF624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DB5-4FE3-AD70-B8B266AF624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DB5-4FE3-AD70-B8B266AF624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DB5-4FE3-AD70-B8B266AF624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DB5-4FE3-AD70-B8B266AF624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DB5-4FE3-AD70-B8B266AF624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DB5-4FE3-AD70-B8B266AF624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DB5-4FE3-AD70-B8B266AF624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DB5-4FE3-AD70-B8B266AF624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DB5-4FE3-AD70-B8B266AF624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DB5-4FE3-AD70-B8B266AF624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DB5-4FE3-AD70-B8B266AF624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DB5-4FE3-AD70-B8B266AF624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DB5-4FE3-AD70-B8B266AF624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DB5-4FE3-AD70-B8B266AF624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DB5-4FE3-AD70-B8B266AF624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DB5-4FE3-AD70-B8B266AF624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DB5-4FE3-AD70-B8B266AF624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DB5-4FE3-AD70-B8B266AF624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DB5-4FE3-AD70-B8B266AF624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DB5-4FE3-AD70-B8B266AF624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DB5-4FE3-AD70-B8B266AF624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DB5-4FE3-AD70-B8B266AF624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DB5-4FE3-AD70-B8B266AF624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DB5-4FE3-AD70-B8B266AF624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DB5-4FE3-AD70-B8B266AF624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DB5-4FE3-AD70-B8B266AF624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DB5-4FE3-AD70-B8B266AF624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DB5-4FE3-AD70-B8B266AF624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DB5-4FE3-AD70-B8B266AF624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DB5-4FE3-AD70-B8B266AF624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DB5-4FE3-AD70-B8B266AF624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DB5-4FE3-AD70-B8B266AF624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DB5-4FE3-AD70-B8B266AF624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DB5-4FE3-AD70-B8B266AF624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DB5-4FE3-AD70-B8B266AF624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DB5-4FE3-AD70-B8B266AF624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DB5-4FE3-AD70-B8B266AF624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DB5-4FE3-AD70-B8B266AF624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DB5-4FE3-AD70-B8B266AF624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DB5-4FE3-AD70-B8B266AF624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DB5-4FE3-AD70-B8B266AF624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DB5-4FE3-AD70-B8B266AF624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DB5-4FE3-AD70-B8B266AF624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DB5-4FE3-AD70-B8B266AF624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DB5-4FE3-AD70-B8B266AF624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DB5-4FE3-AD70-B8B266AF624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DB5-4FE3-AD70-B8B266AF624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DB5-4FE3-AD70-B8B266AF624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DB5-4FE3-AD70-B8B266AF624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DB5-4FE3-AD70-B8B266AF624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DB5-4FE3-AD70-B8B266AF624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DB5-4FE3-AD70-B8B266AF624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DB5-4FE3-AD70-B8B266AF624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DB5-4FE3-AD70-B8B266AF624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DB5-4FE3-AD70-B8B266AF624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DB5-4FE3-AD70-B8B266AF624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DB5-4FE3-AD70-B8B266AF624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DB5-4FE3-AD70-B8B266AF624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DB5-4FE3-AD70-B8B266AF624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DB5-4FE3-AD70-B8B266AF624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DB5-4FE3-AD70-B8B266AF624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DB5-4FE3-AD70-B8B266AF624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DB5-4FE3-AD70-B8B266AF624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DB5-4FE3-AD70-B8B266AF624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DB5-4FE3-AD70-B8B266AF624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DB5-4FE3-AD70-B8B266AF624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DB5-4FE3-AD70-B8B266AF624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DB5-4FE3-AD70-B8B266AF624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DB5-4FE3-AD70-B8B266AF624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DB5-4FE3-AD70-B8B266AF624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DB5-4FE3-AD70-B8B266AF624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DB5-4FE3-AD70-B8B266AF624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DB5-4FE3-AD70-B8B266AF624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DB5-4FE3-AD70-B8B266AF624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DB5-4FE3-AD70-B8B266AF624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DB5-4FE3-AD70-B8B266AF624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DB5-4FE3-AD70-B8B266AF624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DB5-4FE3-AD70-B8B266AF624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DB5-4FE3-AD70-B8B266AF624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DB5-4FE3-AD70-B8B266AF624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DB5-4FE3-AD70-B8B266AF624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DB5-4FE3-AD70-B8B266AF624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DB5-4FE3-AD70-B8B266AF624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DB5-4FE3-AD70-B8B266AF624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DB5-4FE3-AD70-B8B266AF624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DB5-4FE3-AD70-B8B266AF624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DB5-4FE3-AD70-B8B266AF624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DB5-4FE3-AD70-B8B266AF624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DB5-4FE3-AD70-B8B266AF624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DB5-4FE3-AD70-B8B266AF624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DB5-4FE3-AD70-B8B266AF624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DB5-4FE3-AD70-B8B266AF624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DB5-4FE3-AD70-B8B266AF624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DB5-4FE3-AD70-B8B266AF624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DB5-4FE3-AD70-B8B266AF624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DB5-4FE3-AD70-B8B266AF624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DB5-4FE3-AD70-B8B266AF624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DB5-4FE3-AD70-B8B266AF624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DB5-4FE3-AD70-B8B266AF624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DB5-4FE3-AD70-B8B266AF624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DB5-4FE3-AD70-B8B266AF624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DB5-4FE3-AD70-B8B266AF624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DB5-4FE3-AD70-B8B266AF624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DB5-4FE3-AD70-B8B266AF624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DB5-4FE3-AD70-B8B266AF624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DB5-4FE3-AD70-B8B266AF624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DB5-4FE3-AD70-B8B266AF624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DB5-4FE3-AD70-B8B266AF624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DB5-4FE3-AD70-B8B266AF624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DB5-4FE3-AD70-B8B266AF624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DB5-4FE3-AD70-B8B266AF624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DB5-4FE3-AD70-B8B266AF624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DB5-4FE3-AD70-B8B266AF624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DB5-4FE3-AD70-B8B266AF624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DB5-4FE3-AD70-B8B266AF624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DB5-4FE3-AD70-B8B266AF624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DB5-4FE3-AD70-B8B266AF624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DB5-4FE3-AD70-B8B266AF624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DB5-4FE3-AD70-B8B266AF624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DB5-4FE3-AD70-B8B266AF624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DB5-4FE3-AD70-B8B266AF624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DB5-4FE3-AD70-B8B266AF624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DB5-4FE3-AD70-B8B266AF624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DB5-4FE3-AD70-B8B266AF624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DB5-4FE3-AD70-B8B266AF624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DB5-4FE3-AD70-B8B266AF624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DB5-4FE3-AD70-B8B266AF624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DB5-4FE3-AD70-B8B266AF624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DB5-4FE3-AD70-B8B266AF624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DB5-4FE3-AD70-B8B266AF624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DB5-4FE3-AD70-B8B266AF624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DB5-4FE3-AD70-B8B266AF624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DB5-4FE3-AD70-B8B266AF624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DB5-4FE3-AD70-B8B266AF624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DB5-4FE3-AD70-B8B266AF624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DB5-4FE3-AD70-B8B266AF624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DB5-4FE3-AD70-B8B266AF624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DB5-4FE3-AD70-B8B266AF624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DB5-4FE3-AD70-B8B266AF624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DB5-4FE3-AD70-B8B266AF624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DB5-4FE3-AD70-B8B266AF624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DB5-4FE3-AD70-B8B266AF624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DB5-4FE3-AD70-B8B266AF624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DB5-4FE3-AD70-B8B266AF624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DB5-4FE3-AD70-B8B266AF624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DB5-4FE3-AD70-B8B266AF624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DB5-4FE3-AD70-B8B266AF624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DB5-4FE3-AD70-B8B266AF624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DB5-4FE3-AD70-B8B266AF624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DB5-4FE3-AD70-B8B266AF624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DB5-4FE3-AD70-B8B266AF624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DB5-4FE3-AD70-B8B266AF624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DB5-4FE3-AD70-B8B266AF624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DB5-4FE3-AD70-B8B266AF624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DB5-4FE3-AD70-B8B266AF624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DB5-4FE3-AD70-B8B266AF624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DB5-4FE3-AD70-B8B266AF624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DB5-4FE3-AD70-B8B266AF624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DB5-4FE3-AD70-B8B266AF624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DB5-4FE3-AD70-B8B266AF624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DB5-4FE3-AD70-B8B266AF624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DB5-4FE3-AD70-B8B266AF624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DB5-4FE3-AD70-B8B266AF624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DB5-4FE3-AD70-B8B266AF624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DB5-4FE3-AD70-B8B266AF624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DB5-4FE3-AD70-B8B266AF624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DB5-4FE3-AD70-B8B266AF624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DB5-4FE3-AD70-B8B266AF624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DB5-4FE3-AD70-B8B266AF624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DB5-4FE3-AD70-B8B266AF624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DB5-4FE3-AD70-B8B266AF6244}"/>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3BAF-490C-95DC-0D8ED761B41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BAF-490C-95DC-0D8ED761B4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BAF-490C-95DC-0D8ED761B4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BAF-490C-95DC-0D8ED761B4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BAF-490C-95DC-0D8ED761B4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BAF-490C-95DC-0D8ED761B41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BAF-490C-95DC-0D8ED761B4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BAF-490C-95DC-0D8ED761B41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BAF-490C-95DC-0D8ED761B41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BAF-490C-95DC-0D8ED761B41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BAF-490C-95DC-0D8ED761B41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BAF-490C-95DC-0D8ED761B4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BAF-490C-95DC-0D8ED761B4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BAF-490C-95DC-0D8ED761B4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BAF-490C-95DC-0D8ED761B4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BAF-490C-95DC-0D8ED761B4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BAF-490C-95DC-0D8ED761B4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BAF-490C-95DC-0D8ED761B4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BAF-490C-95DC-0D8ED761B4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BAF-490C-95DC-0D8ED761B4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BAF-490C-95DC-0D8ED761B4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BAF-490C-95DC-0D8ED761B4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BAF-490C-95DC-0D8ED761B4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BAF-490C-95DC-0D8ED761B4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BAF-490C-95DC-0D8ED761B4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BAF-490C-95DC-0D8ED761B4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BAF-490C-95DC-0D8ED761B4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BAF-490C-95DC-0D8ED761B4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BAF-490C-95DC-0D8ED761B4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BAF-490C-95DC-0D8ED761B4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BAF-490C-95DC-0D8ED761B4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BAF-490C-95DC-0D8ED761B4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BAF-490C-95DC-0D8ED761B4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BAF-490C-95DC-0D8ED761B4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BAF-490C-95DC-0D8ED761B4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BAF-490C-95DC-0D8ED761B4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BAF-490C-95DC-0D8ED761B4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BAF-490C-95DC-0D8ED761B4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BAF-490C-95DC-0D8ED761B4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BAF-490C-95DC-0D8ED761B4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BAF-490C-95DC-0D8ED761B4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BAF-490C-95DC-0D8ED761B4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BAF-490C-95DC-0D8ED761B4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BAF-490C-95DC-0D8ED761B4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BAF-490C-95DC-0D8ED761B4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BAF-490C-95DC-0D8ED761B4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BAF-490C-95DC-0D8ED761B4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BAF-490C-95DC-0D8ED761B4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BAF-490C-95DC-0D8ED761B4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BAF-490C-95DC-0D8ED761B4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BAF-490C-95DC-0D8ED761B4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BAF-490C-95DC-0D8ED761B4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BAF-490C-95DC-0D8ED761B4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BAF-490C-95DC-0D8ED761B4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BAF-490C-95DC-0D8ED761B4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BAF-490C-95DC-0D8ED761B4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BAF-490C-95DC-0D8ED761B4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BAF-490C-95DC-0D8ED761B4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BAF-490C-95DC-0D8ED761B4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BAF-490C-95DC-0D8ED761B4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BAF-490C-95DC-0D8ED761B4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BAF-490C-95DC-0D8ED761B4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BAF-490C-95DC-0D8ED761B4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BAF-490C-95DC-0D8ED761B4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BAF-490C-95DC-0D8ED761B4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BAF-490C-95DC-0D8ED761B4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BAF-490C-95DC-0D8ED761B4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BAF-490C-95DC-0D8ED761B4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BAF-490C-95DC-0D8ED761B4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BAF-490C-95DC-0D8ED761B4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BAF-490C-95DC-0D8ED761B4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BAF-490C-95DC-0D8ED761B4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BAF-490C-95DC-0D8ED761B4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BAF-490C-95DC-0D8ED761B4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BAF-490C-95DC-0D8ED761B4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BAF-490C-95DC-0D8ED761B4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BAF-490C-95DC-0D8ED761B4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BAF-490C-95DC-0D8ED761B4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BAF-490C-95DC-0D8ED761B4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BAF-490C-95DC-0D8ED761B4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BAF-490C-95DC-0D8ED761B4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BAF-490C-95DC-0D8ED761B4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BAF-490C-95DC-0D8ED761B4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BAF-490C-95DC-0D8ED761B4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BAF-490C-95DC-0D8ED761B4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BAF-490C-95DC-0D8ED761B4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BAF-490C-95DC-0D8ED761B4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BAF-490C-95DC-0D8ED761B4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BAF-490C-95DC-0D8ED761B4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BAF-490C-95DC-0D8ED761B4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BAF-490C-95DC-0D8ED761B4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BAF-490C-95DC-0D8ED761B4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BAF-490C-95DC-0D8ED761B4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BAF-490C-95DC-0D8ED761B4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BAF-490C-95DC-0D8ED761B4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BAF-490C-95DC-0D8ED761B4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BAF-490C-95DC-0D8ED761B41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3BAF-490C-95DC-0D8ED761B41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BAF-490C-95DC-0D8ED761B41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BAF-490C-95DC-0D8ED761B416}"/>
              </c:ext>
            </c:extLst>
          </c:dPt>
          <c:dPt>
            <c:idx val="3"/>
            <c:bubble3D val="0"/>
            <c:extLst>
              <c:ext xmlns:c16="http://schemas.microsoft.com/office/drawing/2014/chart" uri="{C3380CC4-5D6E-409C-BE32-E72D297353CC}">
                <c16:uniqueId val="{00000063-3BAF-490C-95DC-0D8ED761B41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BAF-490C-95DC-0D8ED761B4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BAF-490C-95DC-0D8ED761B4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BAF-490C-95DC-0D8ED761B4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BAF-490C-95DC-0D8ED761B4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BAF-490C-95DC-0D8ED761B41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BAF-490C-95DC-0D8ED761B4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BAF-490C-95DC-0D8ED761B41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BAF-490C-95DC-0D8ED761B41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BAF-490C-95DC-0D8ED761B41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BAF-490C-95DC-0D8ED761B41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BAF-490C-95DC-0D8ED761B4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BAF-490C-95DC-0D8ED761B4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BAF-490C-95DC-0D8ED761B4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BAF-490C-95DC-0D8ED761B4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BAF-490C-95DC-0D8ED761B4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BAF-490C-95DC-0D8ED761B4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BAF-490C-95DC-0D8ED761B4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BAF-490C-95DC-0D8ED761B4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BAF-490C-95DC-0D8ED761B4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BAF-490C-95DC-0D8ED761B4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BAF-490C-95DC-0D8ED761B4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BAF-490C-95DC-0D8ED761B4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BAF-490C-95DC-0D8ED761B4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BAF-490C-95DC-0D8ED761B4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BAF-490C-95DC-0D8ED761B4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BAF-490C-95DC-0D8ED761B4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BAF-490C-95DC-0D8ED761B4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BAF-490C-95DC-0D8ED761B4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BAF-490C-95DC-0D8ED761B4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BAF-490C-95DC-0D8ED761B4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BAF-490C-95DC-0D8ED761B4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BAF-490C-95DC-0D8ED761B4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BAF-490C-95DC-0D8ED761B4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BAF-490C-95DC-0D8ED761B4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BAF-490C-95DC-0D8ED761B4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BAF-490C-95DC-0D8ED761B4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BAF-490C-95DC-0D8ED761B4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BAF-490C-95DC-0D8ED761B4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BAF-490C-95DC-0D8ED761B4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BAF-490C-95DC-0D8ED761B4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BAF-490C-95DC-0D8ED761B4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BAF-490C-95DC-0D8ED761B4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BAF-490C-95DC-0D8ED761B4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BAF-490C-95DC-0D8ED761B4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BAF-490C-95DC-0D8ED761B4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BAF-490C-95DC-0D8ED761B4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BAF-490C-95DC-0D8ED761B4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BAF-490C-95DC-0D8ED761B4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BAF-490C-95DC-0D8ED761B4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BAF-490C-95DC-0D8ED761B4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BAF-490C-95DC-0D8ED761B4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BAF-490C-95DC-0D8ED761B4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BAF-490C-95DC-0D8ED761B4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BAF-490C-95DC-0D8ED761B4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BAF-490C-95DC-0D8ED761B4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BAF-490C-95DC-0D8ED761B4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BAF-490C-95DC-0D8ED761B4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BAF-490C-95DC-0D8ED761B4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BAF-490C-95DC-0D8ED761B4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BAF-490C-95DC-0D8ED761B4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BAF-490C-95DC-0D8ED761B4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BAF-490C-95DC-0D8ED761B4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BAF-490C-95DC-0D8ED761B4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BAF-490C-95DC-0D8ED761B4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BAF-490C-95DC-0D8ED761B4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BAF-490C-95DC-0D8ED761B4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BAF-490C-95DC-0D8ED761B4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BAF-490C-95DC-0D8ED761B4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BAF-490C-95DC-0D8ED761B4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BAF-490C-95DC-0D8ED761B4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BAF-490C-95DC-0D8ED761B4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BAF-490C-95DC-0D8ED761B4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BAF-490C-95DC-0D8ED761B4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BAF-490C-95DC-0D8ED761B4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BAF-490C-95DC-0D8ED761B4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BAF-490C-95DC-0D8ED761B4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BAF-490C-95DC-0D8ED761B4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BAF-490C-95DC-0D8ED761B4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BAF-490C-95DC-0D8ED761B4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BAF-490C-95DC-0D8ED761B4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BAF-490C-95DC-0D8ED761B4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BAF-490C-95DC-0D8ED761B4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BAF-490C-95DC-0D8ED761B4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BAF-490C-95DC-0D8ED761B4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BAF-490C-95DC-0D8ED761B4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BAF-490C-95DC-0D8ED761B4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BAF-490C-95DC-0D8ED761B4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BAF-490C-95DC-0D8ED761B4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BAF-490C-95DC-0D8ED761B4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BAF-490C-95DC-0D8ED761B4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BAF-490C-95DC-0D8ED761B4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BAF-490C-95DC-0D8ED761B4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BAF-490C-95DC-0D8ED761B4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BAF-490C-95DC-0D8ED761B4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BAF-490C-95DC-0D8ED761B4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BAF-490C-95DC-0D8ED761B41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BAF-490C-95DC-0D8ED761B41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BAF-490C-95DC-0D8ED761B4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BAF-490C-95DC-0D8ED761B4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BAF-490C-95DC-0D8ED761B4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BAF-490C-95DC-0D8ED761B41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BAF-490C-95DC-0D8ED761B41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BAF-490C-95DC-0D8ED761B41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BAF-490C-95DC-0D8ED761B41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BAF-490C-95DC-0D8ED761B41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BAF-490C-95DC-0D8ED761B41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BAF-490C-95DC-0D8ED761B41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BAF-490C-95DC-0D8ED761B4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BAF-490C-95DC-0D8ED761B4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BAF-490C-95DC-0D8ED761B4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BAF-490C-95DC-0D8ED761B4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BAF-490C-95DC-0D8ED761B4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BAF-490C-95DC-0D8ED761B4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BAF-490C-95DC-0D8ED761B4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BAF-490C-95DC-0D8ED761B4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BAF-490C-95DC-0D8ED761B4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BAF-490C-95DC-0D8ED761B4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BAF-490C-95DC-0D8ED761B4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BAF-490C-95DC-0D8ED761B4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BAF-490C-95DC-0D8ED761B4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BAF-490C-95DC-0D8ED761B4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BAF-490C-95DC-0D8ED761B4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BAF-490C-95DC-0D8ED761B4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BAF-490C-95DC-0D8ED761B4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BAF-490C-95DC-0D8ED761B4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BAF-490C-95DC-0D8ED761B4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BAF-490C-95DC-0D8ED761B4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BAF-490C-95DC-0D8ED761B4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BAF-490C-95DC-0D8ED761B4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BAF-490C-95DC-0D8ED761B4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BAF-490C-95DC-0D8ED761B4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BAF-490C-95DC-0D8ED761B4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BAF-490C-95DC-0D8ED761B4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BAF-490C-95DC-0D8ED761B4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BAF-490C-95DC-0D8ED761B4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BAF-490C-95DC-0D8ED761B4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BAF-490C-95DC-0D8ED761B4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BAF-490C-95DC-0D8ED761B4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BAF-490C-95DC-0D8ED761B4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BAF-490C-95DC-0D8ED761B4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BAF-490C-95DC-0D8ED761B4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BAF-490C-95DC-0D8ED761B4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BAF-490C-95DC-0D8ED761B4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BAF-490C-95DC-0D8ED761B4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BAF-490C-95DC-0D8ED761B4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BAF-490C-95DC-0D8ED761B4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BAF-490C-95DC-0D8ED761B4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BAF-490C-95DC-0D8ED761B4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BAF-490C-95DC-0D8ED761B4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BAF-490C-95DC-0D8ED761B4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BAF-490C-95DC-0D8ED761B4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BAF-490C-95DC-0D8ED761B4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BAF-490C-95DC-0D8ED761B4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BAF-490C-95DC-0D8ED761B4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BAF-490C-95DC-0D8ED761B4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BAF-490C-95DC-0D8ED761B4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BAF-490C-95DC-0D8ED761B4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BAF-490C-95DC-0D8ED761B4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BAF-490C-95DC-0D8ED761B4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BAF-490C-95DC-0D8ED761B4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BAF-490C-95DC-0D8ED761B4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BAF-490C-95DC-0D8ED761B4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BAF-490C-95DC-0D8ED761B4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BAF-490C-95DC-0D8ED761B4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BAF-490C-95DC-0D8ED761B4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BAF-490C-95DC-0D8ED761B4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BAF-490C-95DC-0D8ED761B4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BAF-490C-95DC-0D8ED761B4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BAF-490C-95DC-0D8ED761B4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BAF-490C-95DC-0D8ED761B4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BAF-490C-95DC-0D8ED761B4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BAF-490C-95DC-0D8ED761B4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BAF-490C-95DC-0D8ED761B4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BAF-490C-95DC-0D8ED761B4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BAF-490C-95DC-0D8ED761B4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BAF-490C-95DC-0D8ED761B4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BAF-490C-95DC-0D8ED761B4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BAF-490C-95DC-0D8ED761B4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BAF-490C-95DC-0D8ED761B4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BAF-490C-95DC-0D8ED761B4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BAF-490C-95DC-0D8ED761B4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BAF-490C-95DC-0D8ED761B4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BAF-490C-95DC-0D8ED761B4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BAF-490C-95DC-0D8ED761B4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BAF-490C-95DC-0D8ED761B4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BAF-490C-95DC-0D8ED761B4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BAF-490C-95DC-0D8ED761B4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BAF-490C-95DC-0D8ED761B4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BAF-490C-95DC-0D8ED761B4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BAF-490C-95DC-0D8ED761B4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BAF-490C-95DC-0D8ED761B4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BAF-490C-95DC-0D8ED761B4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BAF-490C-95DC-0D8ED761B416}"/>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E687-4639-97F7-3E8B2531295C}"/>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687-4639-97F7-3E8B2531295C}"/>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87-4639-97F7-3E8B253129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87-4639-97F7-3E8B253129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87-4639-97F7-3E8B253129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87-4639-97F7-3E8B253129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87-4639-97F7-3E8B253129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87-4639-97F7-3E8B253129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87-4639-97F7-3E8B253129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87-4639-97F7-3E8B2531295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87-4639-97F7-3E8B253129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87-4639-97F7-3E8B253129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87-4639-97F7-3E8B253129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87-4639-97F7-3E8B253129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87-4639-97F7-3E8B253129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87-4639-97F7-3E8B253129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87-4639-97F7-3E8B253129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87-4639-97F7-3E8B253129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87-4639-97F7-3E8B253129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87-4639-97F7-3E8B253129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87-4639-97F7-3E8B253129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87-4639-97F7-3E8B253129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87-4639-97F7-3E8B253129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87-4639-97F7-3E8B253129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687-4639-97F7-3E8B253129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687-4639-97F7-3E8B253129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87-4639-97F7-3E8B253129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87-4639-97F7-3E8B253129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87-4639-97F7-3E8B253129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87-4639-97F7-3E8B253129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87-4639-97F7-3E8B253129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87-4639-97F7-3E8B253129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87-4639-97F7-3E8B253129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87-4639-97F7-3E8B253129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87-4639-97F7-3E8B253129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87-4639-97F7-3E8B253129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87-4639-97F7-3E8B253129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87-4639-97F7-3E8B253129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87-4639-97F7-3E8B253129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87-4639-97F7-3E8B253129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87-4639-97F7-3E8B253129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87-4639-97F7-3E8B253129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87-4639-97F7-3E8B253129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87-4639-97F7-3E8B253129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87-4639-97F7-3E8B253129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87-4639-97F7-3E8B253129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87-4639-97F7-3E8B253129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87-4639-97F7-3E8B253129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87-4639-97F7-3E8B253129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87-4639-97F7-3E8B253129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87-4639-97F7-3E8B253129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87-4639-97F7-3E8B253129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87-4639-97F7-3E8B253129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87-4639-97F7-3E8B253129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87-4639-97F7-3E8B253129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87-4639-97F7-3E8B253129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87-4639-97F7-3E8B253129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87-4639-97F7-3E8B253129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87-4639-97F7-3E8B253129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87-4639-97F7-3E8B253129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87-4639-97F7-3E8B253129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87-4639-97F7-3E8B253129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87-4639-97F7-3E8B253129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87-4639-97F7-3E8B253129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87-4639-97F7-3E8B253129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87-4639-97F7-3E8B253129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87-4639-97F7-3E8B253129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87-4639-97F7-3E8B253129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87-4639-97F7-3E8B253129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87-4639-97F7-3E8B253129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87-4639-97F7-3E8B253129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87-4639-97F7-3E8B253129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87-4639-97F7-3E8B253129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87-4639-97F7-3E8B253129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87-4639-97F7-3E8B253129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87-4639-97F7-3E8B253129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87-4639-97F7-3E8B253129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87-4639-97F7-3E8B253129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87-4639-97F7-3E8B253129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87-4639-97F7-3E8B253129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87-4639-97F7-3E8B253129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87-4639-97F7-3E8B253129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87-4639-97F7-3E8B253129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87-4639-97F7-3E8B253129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87-4639-97F7-3E8B253129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87-4639-97F7-3E8B253129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87-4639-97F7-3E8B253129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87-4639-97F7-3E8B253129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87-4639-97F7-3E8B253129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87-4639-97F7-3E8B253129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87-4639-97F7-3E8B253129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87-4639-97F7-3E8B253129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87-4639-97F7-3E8B253129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87-4639-97F7-3E8B253129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87-4639-97F7-3E8B253129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687-4639-97F7-3E8B253129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687-4639-97F7-3E8B253129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687-4639-97F7-3E8B2531295C}"/>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687-4639-97F7-3E8B2531295C}"/>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687-4639-97F7-3E8B2531295C}"/>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687-4639-97F7-3E8B2531295C}"/>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687-4639-97F7-3E8B2531295C}"/>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687-4639-97F7-3E8B2531295C}"/>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687-4639-97F7-3E8B2531295C}"/>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687-4639-97F7-3E8B2531295C}"/>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687-4639-97F7-3E8B2531295C}"/>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687-4639-97F7-3E8B2531295C}"/>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687-4639-97F7-3E8B2531295C}"/>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687-4639-97F7-3E8B2531295C}"/>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687-4639-97F7-3E8B2531295C}"/>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687-4639-97F7-3E8B2531295C}"/>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687-4639-97F7-3E8B2531295C}"/>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687-4639-97F7-3E8B2531295C}"/>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687-4639-97F7-3E8B2531295C}"/>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687-4639-97F7-3E8B2531295C}"/>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687-4639-97F7-3E8B2531295C}"/>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687-4639-97F7-3E8B2531295C}"/>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687-4639-97F7-3E8B2531295C}"/>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687-4639-97F7-3E8B2531295C}"/>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687-4639-97F7-3E8B2531295C}"/>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687-4639-97F7-3E8B2531295C}"/>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E687-4639-97F7-3E8B2531295C}"/>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E687-4639-97F7-3E8B2531295C}"/>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E687-4639-97F7-3E8B2531295C}"/>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E687-4639-97F7-3E8B2531295C}"/>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E687-4639-97F7-3E8B2531295C}"/>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E687-4639-97F7-3E8B2531295C}"/>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E687-4639-97F7-3E8B2531295C}"/>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E687-4639-97F7-3E8B2531295C}"/>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E687-4639-97F7-3E8B2531295C}"/>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E687-4639-97F7-3E8B2531295C}"/>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E687-4639-97F7-3E8B2531295C}"/>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E687-4639-97F7-3E8B2531295C}"/>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E687-4639-97F7-3E8B2531295C}"/>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E687-4639-97F7-3E8B2531295C}"/>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E687-4639-97F7-3E8B2531295C}"/>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E687-4639-97F7-3E8B2531295C}"/>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E687-4639-97F7-3E8B2531295C}"/>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E687-4639-97F7-3E8B2531295C}"/>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E687-4639-97F7-3E8B2531295C}"/>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E687-4639-97F7-3E8B2531295C}"/>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E687-4639-97F7-3E8B2531295C}"/>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E687-4639-97F7-3E8B2531295C}"/>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E687-4639-97F7-3E8B2531295C}"/>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E687-4639-97F7-3E8B2531295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E687-4639-97F7-3E8B2531295C}"/>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687-4639-97F7-3E8B253129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687-4639-97F7-3E8B253129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E687-4639-97F7-3E8B253129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E687-4639-97F7-3E8B253129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E687-4639-97F7-3E8B253129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E687-4639-97F7-3E8B253129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E687-4639-97F7-3E8B253129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E687-4639-97F7-3E8B2531295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E687-4639-97F7-3E8B253129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E687-4639-97F7-3E8B253129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E687-4639-97F7-3E8B253129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E687-4639-97F7-3E8B253129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E687-4639-97F7-3E8B253129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E687-4639-97F7-3E8B253129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E687-4639-97F7-3E8B253129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E687-4639-97F7-3E8B253129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E687-4639-97F7-3E8B253129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E687-4639-97F7-3E8B253129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E687-4639-97F7-3E8B253129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E687-4639-97F7-3E8B253129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E687-4639-97F7-3E8B253129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E687-4639-97F7-3E8B253129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E687-4639-97F7-3E8B253129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E687-4639-97F7-3E8B253129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87-4639-97F7-3E8B253129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87-4639-97F7-3E8B253129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87-4639-97F7-3E8B253129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87-4639-97F7-3E8B253129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87-4639-97F7-3E8B253129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87-4639-97F7-3E8B253129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87-4639-97F7-3E8B253129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87-4639-97F7-3E8B253129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87-4639-97F7-3E8B253129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87-4639-97F7-3E8B253129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87-4639-97F7-3E8B253129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87-4639-97F7-3E8B253129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87-4639-97F7-3E8B253129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87-4639-97F7-3E8B253129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87-4639-97F7-3E8B253129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87-4639-97F7-3E8B253129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87-4639-97F7-3E8B253129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87-4639-97F7-3E8B253129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87-4639-97F7-3E8B253129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87-4639-97F7-3E8B253129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87-4639-97F7-3E8B253129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87-4639-97F7-3E8B253129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87-4639-97F7-3E8B253129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687-4639-97F7-3E8B253129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687-4639-97F7-3E8B253129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687-4639-97F7-3E8B253129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687-4639-97F7-3E8B253129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687-4639-97F7-3E8B253129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687-4639-97F7-3E8B253129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687-4639-97F7-3E8B253129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687-4639-97F7-3E8B253129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687-4639-97F7-3E8B253129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687-4639-97F7-3E8B253129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687-4639-97F7-3E8B253129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687-4639-97F7-3E8B253129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687-4639-97F7-3E8B253129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687-4639-97F7-3E8B253129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687-4639-97F7-3E8B253129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687-4639-97F7-3E8B253129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687-4639-97F7-3E8B253129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687-4639-97F7-3E8B253129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687-4639-97F7-3E8B253129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687-4639-97F7-3E8B253129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687-4639-97F7-3E8B253129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687-4639-97F7-3E8B253129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687-4639-97F7-3E8B253129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687-4639-97F7-3E8B253129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687-4639-97F7-3E8B253129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687-4639-97F7-3E8B253129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87-4639-97F7-3E8B253129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87-4639-97F7-3E8B253129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87-4639-97F7-3E8B253129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87-4639-97F7-3E8B253129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87-4639-97F7-3E8B253129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87-4639-97F7-3E8B253129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87-4639-97F7-3E8B253129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87-4639-97F7-3E8B253129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87-4639-97F7-3E8B253129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87-4639-97F7-3E8B253129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87-4639-97F7-3E8B253129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87-4639-97F7-3E8B253129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87-4639-97F7-3E8B253129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87-4639-97F7-3E8B253129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87-4639-97F7-3E8B253129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87-4639-97F7-3E8B253129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87-4639-97F7-3E8B253129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87-4639-97F7-3E8B253129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87-4639-97F7-3E8B253129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87-4639-97F7-3E8B253129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87-4639-97F7-3E8B253129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87-4639-97F7-3E8B253129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E687-4639-97F7-3E8B2531295C}"/>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E687-4639-97F7-3E8B2531295C}"/>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E687-4639-97F7-3E8B253129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E687-4639-97F7-3E8B253129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E687-4639-97F7-3E8B253129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E687-4639-97F7-3E8B253129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E687-4639-97F7-3E8B253129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E687-4639-97F7-3E8B253129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E687-4639-97F7-3E8B253129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E687-4639-97F7-3E8B2531295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E687-4639-97F7-3E8B2531295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E687-4639-97F7-3E8B2531295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E687-4639-97F7-3E8B253129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E687-4639-97F7-3E8B253129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E687-4639-97F7-3E8B253129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E687-4639-97F7-3E8B253129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E687-4639-97F7-3E8B253129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E687-4639-97F7-3E8B253129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E687-4639-97F7-3E8B253129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E687-4639-97F7-3E8B253129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E687-4639-97F7-3E8B253129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E687-4639-97F7-3E8B253129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E687-4639-97F7-3E8B253129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E687-4639-97F7-3E8B253129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E687-4639-97F7-3E8B253129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E687-4639-97F7-3E8B253129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87-4639-97F7-3E8B253129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87-4639-97F7-3E8B253129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87-4639-97F7-3E8B253129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87-4639-97F7-3E8B253129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87-4639-97F7-3E8B253129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87-4639-97F7-3E8B253129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87-4639-97F7-3E8B253129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87-4639-97F7-3E8B253129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87-4639-97F7-3E8B253129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87-4639-97F7-3E8B253129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87-4639-97F7-3E8B253129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87-4639-97F7-3E8B253129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87-4639-97F7-3E8B253129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87-4639-97F7-3E8B253129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87-4639-97F7-3E8B253129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87-4639-97F7-3E8B253129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87-4639-97F7-3E8B253129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87-4639-97F7-3E8B253129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87-4639-97F7-3E8B253129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87-4639-97F7-3E8B253129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87-4639-97F7-3E8B253129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87-4639-97F7-3E8B253129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87-4639-97F7-3E8B253129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687-4639-97F7-3E8B253129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E687-4639-97F7-3E8B253129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E687-4639-97F7-3E8B253129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E687-4639-97F7-3E8B253129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E687-4639-97F7-3E8B253129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E687-4639-97F7-3E8B253129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E687-4639-97F7-3E8B253129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E687-4639-97F7-3E8B253129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E687-4639-97F7-3E8B253129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E687-4639-97F7-3E8B253129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E687-4639-97F7-3E8B253129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E687-4639-97F7-3E8B253129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E687-4639-97F7-3E8B253129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E687-4639-97F7-3E8B253129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E687-4639-97F7-3E8B253129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E687-4639-97F7-3E8B253129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E687-4639-97F7-3E8B253129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E687-4639-97F7-3E8B253129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E687-4639-97F7-3E8B253129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E687-4639-97F7-3E8B253129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E687-4639-97F7-3E8B253129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E687-4639-97F7-3E8B253129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E687-4639-97F7-3E8B253129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E687-4639-97F7-3E8B253129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E687-4639-97F7-3E8B253129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E687-4639-97F7-3E8B253129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E687-4639-97F7-3E8B253129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E687-4639-97F7-3E8B253129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E687-4639-97F7-3E8B253129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E687-4639-97F7-3E8B253129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E687-4639-97F7-3E8B253129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E687-4639-97F7-3E8B253129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E687-4639-97F7-3E8B253129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E687-4639-97F7-3E8B253129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E687-4639-97F7-3E8B253129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E687-4639-97F7-3E8B253129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E687-4639-97F7-3E8B253129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E687-4639-97F7-3E8B253129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E687-4639-97F7-3E8B253129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E687-4639-97F7-3E8B253129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E687-4639-97F7-3E8B253129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E687-4639-97F7-3E8B253129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E687-4639-97F7-3E8B253129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E687-4639-97F7-3E8B253129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E687-4639-97F7-3E8B253129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E687-4639-97F7-3E8B253129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E687-4639-97F7-3E8B253129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E687-4639-97F7-3E8B253129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E687-4639-97F7-3E8B2531295C}"/>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68D-4766-B375-A775402B9EE1}"/>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968D-4766-B375-A775402B9EE1}"/>
              </c:ext>
            </c:extLst>
          </c:dPt>
          <c:dPt>
            <c:idx val="3"/>
            <c:bubble3D val="0"/>
            <c:extLst>
              <c:ext xmlns:c16="http://schemas.microsoft.com/office/drawing/2014/chart" uri="{C3380CC4-5D6E-409C-BE32-E72D297353CC}">
                <c16:uniqueId val="{00000002-968D-4766-B375-A775402B9EE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68D-4766-B375-A775402B9EE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68D-4766-B375-A775402B9EE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68D-4766-B375-A775402B9EE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68D-4766-B375-A775402B9EE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68D-4766-B375-A775402B9EE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68D-4766-B375-A775402B9EE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68D-4766-B375-A775402B9EE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68D-4766-B375-A775402B9EE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68D-4766-B375-A775402B9E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68D-4766-B375-A775402B9E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68D-4766-B375-A775402B9E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68D-4766-B375-A775402B9E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68D-4766-B375-A775402B9E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68D-4766-B375-A775402B9E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68D-4766-B375-A775402B9E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68D-4766-B375-A775402B9E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68D-4766-B375-A775402B9E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68D-4766-B375-A775402B9E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68D-4766-B375-A775402B9E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68D-4766-B375-A775402B9E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68D-4766-B375-A775402B9E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68D-4766-B375-A775402B9E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68D-4766-B375-A775402B9E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68D-4766-B375-A775402B9E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68D-4766-B375-A775402B9E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68D-4766-B375-A775402B9E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68D-4766-B375-A775402B9E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68D-4766-B375-A775402B9E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68D-4766-B375-A775402B9E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68D-4766-B375-A775402B9E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68D-4766-B375-A775402B9E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68D-4766-B375-A775402B9E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68D-4766-B375-A775402B9E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68D-4766-B375-A775402B9E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68D-4766-B375-A775402B9E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68D-4766-B375-A775402B9E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68D-4766-B375-A775402B9E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68D-4766-B375-A775402B9E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68D-4766-B375-A775402B9E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68D-4766-B375-A775402B9E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68D-4766-B375-A775402B9E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68D-4766-B375-A775402B9E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68D-4766-B375-A775402B9E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68D-4766-B375-A775402B9E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68D-4766-B375-A775402B9E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68D-4766-B375-A775402B9E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68D-4766-B375-A775402B9E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68D-4766-B375-A775402B9E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68D-4766-B375-A775402B9E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68D-4766-B375-A775402B9E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68D-4766-B375-A775402B9E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68D-4766-B375-A775402B9E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68D-4766-B375-A775402B9E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68D-4766-B375-A775402B9E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68D-4766-B375-A775402B9E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68D-4766-B375-A775402B9E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68D-4766-B375-A775402B9E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68D-4766-B375-A775402B9E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68D-4766-B375-A775402B9E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68D-4766-B375-A775402B9E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68D-4766-B375-A775402B9E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68D-4766-B375-A775402B9E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68D-4766-B375-A775402B9E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68D-4766-B375-A775402B9E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68D-4766-B375-A775402B9E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68D-4766-B375-A775402B9E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68D-4766-B375-A775402B9E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68D-4766-B375-A775402B9E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68D-4766-B375-A775402B9E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68D-4766-B375-A775402B9E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68D-4766-B375-A775402B9E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68D-4766-B375-A775402B9E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68D-4766-B375-A775402B9E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68D-4766-B375-A775402B9E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68D-4766-B375-A775402B9E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68D-4766-B375-A775402B9E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68D-4766-B375-A775402B9E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68D-4766-B375-A775402B9E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68D-4766-B375-A775402B9E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68D-4766-B375-A775402B9E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68D-4766-B375-A775402B9E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68D-4766-B375-A775402B9E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68D-4766-B375-A775402B9E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68D-4766-B375-A775402B9E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68D-4766-B375-A775402B9E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68D-4766-B375-A775402B9E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68D-4766-B375-A775402B9E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68D-4766-B375-A775402B9E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68D-4766-B375-A775402B9E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68D-4766-B375-A775402B9E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68D-4766-B375-A775402B9E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68D-4766-B375-A775402B9E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68D-4766-B375-A775402B9E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68D-4766-B375-A775402B9E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68D-4766-B375-A775402B9E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68D-4766-B375-A775402B9EE1}"/>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68D-4766-B375-A775402B9EE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68D-4766-B375-A775402B9EE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68D-4766-B375-A775402B9EE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68D-4766-B375-A775402B9EE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68D-4766-B375-A775402B9EE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68D-4766-B375-A775402B9EE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68D-4766-B375-A775402B9EE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68D-4766-B375-A775402B9EE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68D-4766-B375-A775402B9EE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68D-4766-B375-A775402B9E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68D-4766-B375-A775402B9E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68D-4766-B375-A775402B9E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68D-4766-B375-A775402B9E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68D-4766-B375-A775402B9E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68D-4766-B375-A775402B9E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68D-4766-B375-A775402B9E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68D-4766-B375-A775402B9E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68D-4766-B375-A775402B9E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68D-4766-B375-A775402B9E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68D-4766-B375-A775402B9E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68D-4766-B375-A775402B9E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68D-4766-B375-A775402B9E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68D-4766-B375-A775402B9E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68D-4766-B375-A775402B9E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68D-4766-B375-A775402B9E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68D-4766-B375-A775402B9E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68D-4766-B375-A775402B9E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68D-4766-B375-A775402B9E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68D-4766-B375-A775402B9E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68D-4766-B375-A775402B9E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68D-4766-B375-A775402B9E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68D-4766-B375-A775402B9E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68D-4766-B375-A775402B9E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68D-4766-B375-A775402B9E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68D-4766-B375-A775402B9E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68D-4766-B375-A775402B9E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68D-4766-B375-A775402B9E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68D-4766-B375-A775402B9E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68D-4766-B375-A775402B9E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68D-4766-B375-A775402B9E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68D-4766-B375-A775402B9E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68D-4766-B375-A775402B9E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68D-4766-B375-A775402B9E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68D-4766-B375-A775402B9E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68D-4766-B375-A775402B9E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68D-4766-B375-A775402B9E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68D-4766-B375-A775402B9E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68D-4766-B375-A775402B9E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68D-4766-B375-A775402B9E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68D-4766-B375-A775402B9E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68D-4766-B375-A775402B9E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68D-4766-B375-A775402B9E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68D-4766-B375-A775402B9E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68D-4766-B375-A775402B9E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68D-4766-B375-A775402B9E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68D-4766-B375-A775402B9E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68D-4766-B375-A775402B9E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68D-4766-B375-A775402B9E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68D-4766-B375-A775402B9E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68D-4766-B375-A775402B9E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68D-4766-B375-A775402B9E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68D-4766-B375-A775402B9E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68D-4766-B375-A775402B9E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68D-4766-B375-A775402B9E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68D-4766-B375-A775402B9E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68D-4766-B375-A775402B9E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68D-4766-B375-A775402B9E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68D-4766-B375-A775402B9E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68D-4766-B375-A775402B9E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68D-4766-B375-A775402B9E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68D-4766-B375-A775402B9E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68D-4766-B375-A775402B9E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68D-4766-B375-A775402B9E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68D-4766-B375-A775402B9E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68D-4766-B375-A775402B9E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68D-4766-B375-A775402B9E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68D-4766-B375-A775402B9E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68D-4766-B375-A775402B9E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68D-4766-B375-A775402B9E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68D-4766-B375-A775402B9E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68D-4766-B375-A775402B9E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68D-4766-B375-A775402B9E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68D-4766-B375-A775402B9E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68D-4766-B375-A775402B9E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68D-4766-B375-A775402B9E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68D-4766-B375-A775402B9E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68D-4766-B375-A775402B9E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68D-4766-B375-A775402B9E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68D-4766-B375-A775402B9E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68D-4766-B375-A775402B9E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68D-4766-B375-A775402B9E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68D-4766-B375-A775402B9E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68D-4766-B375-A775402B9E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68D-4766-B375-A775402B9E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68D-4766-B375-A775402B9E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68D-4766-B375-A775402B9E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68D-4766-B375-A775402B9EE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68D-4766-B375-A775402B9EE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68D-4766-B375-A775402B9EE1}"/>
              </c:ext>
            </c:extLst>
          </c:dPt>
          <c:dPt>
            <c:idx val="3"/>
            <c:bubble3D val="0"/>
            <c:extLst>
              <c:ext xmlns:c16="http://schemas.microsoft.com/office/drawing/2014/chart" uri="{C3380CC4-5D6E-409C-BE32-E72D297353CC}">
                <c16:uniqueId val="{000000C4-968D-4766-B375-A775402B9EE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68D-4766-B375-A775402B9EE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68D-4766-B375-A775402B9EE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68D-4766-B375-A775402B9EE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68D-4766-B375-A775402B9EE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68D-4766-B375-A775402B9EE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68D-4766-B375-A775402B9EE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68D-4766-B375-A775402B9EE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68D-4766-B375-A775402B9EE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68D-4766-B375-A775402B9E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68D-4766-B375-A775402B9E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68D-4766-B375-A775402B9E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68D-4766-B375-A775402B9E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68D-4766-B375-A775402B9E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68D-4766-B375-A775402B9E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68D-4766-B375-A775402B9E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68D-4766-B375-A775402B9E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68D-4766-B375-A775402B9E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68D-4766-B375-A775402B9E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68D-4766-B375-A775402B9E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68D-4766-B375-A775402B9E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68D-4766-B375-A775402B9E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68D-4766-B375-A775402B9E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68D-4766-B375-A775402B9E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68D-4766-B375-A775402B9E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68D-4766-B375-A775402B9E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68D-4766-B375-A775402B9E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68D-4766-B375-A775402B9E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68D-4766-B375-A775402B9E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68D-4766-B375-A775402B9E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68D-4766-B375-A775402B9E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68D-4766-B375-A775402B9E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68D-4766-B375-A775402B9E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68D-4766-B375-A775402B9E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68D-4766-B375-A775402B9E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68D-4766-B375-A775402B9E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68D-4766-B375-A775402B9E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68D-4766-B375-A775402B9E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68D-4766-B375-A775402B9E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68D-4766-B375-A775402B9E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68D-4766-B375-A775402B9E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68D-4766-B375-A775402B9E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68D-4766-B375-A775402B9E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68D-4766-B375-A775402B9E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68D-4766-B375-A775402B9E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68D-4766-B375-A775402B9E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68D-4766-B375-A775402B9E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68D-4766-B375-A775402B9E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68D-4766-B375-A775402B9E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68D-4766-B375-A775402B9E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68D-4766-B375-A775402B9E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68D-4766-B375-A775402B9E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68D-4766-B375-A775402B9E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68D-4766-B375-A775402B9E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68D-4766-B375-A775402B9E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68D-4766-B375-A775402B9E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68D-4766-B375-A775402B9E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68D-4766-B375-A775402B9E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68D-4766-B375-A775402B9E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68D-4766-B375-A775402B9E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68D-4766-B375-A775402B9E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68D-4766-B375-A775402B9E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68D-4766-B375-A775402B9E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68D-4766-B375-A775402B9E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68D-4766-B375-A775402B9E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68D-4766-B375-A775402B9E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68D-4766-B375-A775402B9E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68D-4766-B375-A775402B9E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68D-4766-B375-A775402B9E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68D-4766-B375-A775402B9E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68D-4766-B375-A775402B9E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68D-4766-B375-A775402B9E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68D-4766-B375-A775402B9E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68D-4766-B375-A775402B9E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68D-4766-B375-A775402B9E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68D-4766-B375-A775402B9E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68D-4766-B375-A775402B9E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68D-4766-B375-A775402B9E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68D-4766-B375-A775402B9E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68D-4766-B375-A775402B9E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68D-4766-B375-A775402B9E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68D-4766-B375-A775402B9E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68D-4766-B375-A775402B9E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68D-4766-B375-A775402B9E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68D-4766-B375-A775402B9E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68D-4766-B375-A775402B9E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68D-4766-B375-A775402B9E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68D-4766-B375-A775402B9E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68D-4766-B375-A775402B9E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68D-4766-B375-A775402B9E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68D-4766-B375-A775402B9E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68D-4766-B375-A775402B9E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68D-4766-B375-A775402B9E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68D-4766-B375-A775402B9E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68D-4766-B375-A775402B9E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68D-4766-B375-A775402B9E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68D-4766-B375-A775402B9EE1}"/>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294-414A-A03F-C7D2E36E1D32}"/>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294-414A-A03F-C7D2E36E1D3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294-414A-A03F-C7D2E36E1D32}"/>
              </c:ext>
            </c:extLst>
          </c:dPt>
          <c:dPt>
            <c:idx val="3"/>
            <c:bubble3D val="0"/>
            <c:extLst>
              <c:ext xmlns:c16="http://schemas.microsoft.com/office/drawing/2014/chart" uri="{C3380CC4-5D6E-409C-BE32-E72D297353CC}">
                <c16:uniqueId val="{00000003-B294-414A-A03F-C7D2E36E1D3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294-414A-A03F-C7D2E36E1D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294-414A-A03F-C7D2E36E1D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294-414A-A03F-C7D2E36E1D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294-414A-A03F-C7D2E36E1D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294-414A-A03F-C7D2E36E1D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294-414A-A03F-C7D2E36E1D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294-414A-A03F-C7D2E36E1D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294-414A-A03F-C7D2E36E1D3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294-414A-A03F-C7D2E36E1D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294-414A-A03F-C7D2E36E1D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294-414A-A03F-C7D2E36E1D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294-414A-A03F-C7D2E36E1D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294-414A-A03F-C7D2E36E1D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294-414A-A03F-C7D2E36E1D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294-414A-A03F-C7D2E36E1D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294-414A-A03F-C7D2E36E1D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294-414A-A03F-C7D2E36E1D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294-414A-A03F-C7D2E36E1D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294-414A-A03F-C7D2E36E1D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294-414A-A03F-C7D2E36E1D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294-414A-A03F-C7D2E36E1D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294-414A-A03F-C7D2E36E1D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294-414A-A03F-C7D2E36E1D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294-414A-A03F-C7D2E36E1D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294-414A-A03F-C7D2E36E1D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294-414A-A03F-C7D2E36E1D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294-414A-A03F-C7D2E36E1D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294-414A-A03F-C7D2E36E1D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294-414A-A03F-C7D2E36E1D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294-414A-A03F-C7D2E36E1D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294-414A-A03F-C7D2E36E1D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294-414A-A03F-C7D2E36E1D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294-414A-A03F-C7D2E36E1D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294-414A-A03F-C7D2E36E1D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294-414A-A03F-C7D2E36E1D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294-414A-A03F-C7D2E36E1D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294-414A-A03F-C7D2E36E1D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294-414A-A03F-C7D2E36E1D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294-414A-A03F-C7D2E36E1D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294-414A-A03F-C7D2E36E1D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294-414A-A03F-C7D2E36E1D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294-414A-A03F-C7D2E36E1D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294-414A-A03F-C7D2E36E1D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294-414A-A03F-C7D2E36E1D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294-414A-A03F-C7D2E36E1D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294-414A-A03F-C7D2E36E1D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294-414A-A03F-C7D2E36E1D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294-414A-A03F-C7D2E36E1D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294-414A-A03F-C7D2E36E1D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294-414A-A03F-C7D2E36E1D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294-414A-A03F-C7D2E36E1D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294-414A-A03F-C7D2E36E1D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294-414A-A03F-C7D2E36E1D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294-414A-A03F-C7D2E36E1D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294-414A-A03F-C7D2E36E1D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294-414A-A03F-C7D2E36E1D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294-414A-A03F-C7D2E36E1D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294-414A-A03F-C7D2E36E1D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294-414A-A03F-C7D2E36E1D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294-414A-A03F-C7D2E36E1D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294-414A-A03F-C7D2E36E1D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294-414A-A03F-C7D2E36E1D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294-414A-A03F-C7D2E36E1D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294-414A-A03F-C7D2E36E1D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294-414A-A03F-C7D2E36E1D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294-414A-A03F-C7D2E36E1D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294-414A-A03F-C7D2E36E1D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294-414A-A03F-C7D2E36E1D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294-414A-A03F-C7D2E36E1D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294-414A-A03F-C7D2E36E1D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294-414A-A03F-C7D2E36E1D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294-414A-A03F-C7D2E36E1D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294-414A-A03F-C7D2E36E1D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294-414A-A03F-C7D2E36E1D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294-414A-A03F-C7D2E36E1D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294-414A-A03F-C7D2E36E1D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294-414A-A03F-C7D2E36E1D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294-414A-A03F-C7D2E36E1D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294-414A-A03F-C7D2E36E1D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294-414A-A03F-C7D2E36E1D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294-414A-A03F-C7D2E36E1D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294-414A-A03F-C7D2E36E1D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294-414A-A03F-C7D2E36E1D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294-414A-A03F-C7D2E36E1D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294-414A-A03F-C7D2E36E1D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294-414A-A03F-C7D2E36E1D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294-414A-A03F-C7D2E36E1D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294-414A-A03F-C7D2E36E1D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294-414A-A03F-C7D2E36E1D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294-414A-A03F-C7D2E36E1D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294-414A-A03F-C7D2E36E1D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294-414A-A03F-C7D2E36E1D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294-414A-A03F-C7D2E36E1D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294-414A-A03F-C7D2E36E1D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294-414A-A03F-C7D2E36E1D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294-414A-A03F-C7D2E36E1D3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294-414A-A03F-C7D2E36E1D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294-414A-A03F-C7D2E36E1D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294-414A-A03F-C7D2E36E1D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294-414A-A03F-C7D2E36E1D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294-414A-A03F-C7D2E36E1D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294-414A-A03F-C7D2E36E1D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294-414A-A03F-C7D2E36E1D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294-414A-A03F-C7D2E36E1D3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294-414A-A03F-C7D2E36E1D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294-414A-A03F-C7D2E36E1D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294-414A-A03F-C7D2E36E1D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294-414A-A03F-C7D2E36E1D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294-414A-A03F-C7D2E36E1D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294-414A-A03F-C7D2E36E1D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294-414A-A03F-C7D2E36E1D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294-414A-A03F-C7D2E36E1D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294-414A-A03F-C7D2E36E1D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294-414A-A03F-C7D2E36E1D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294-414A-A03F-C7D2E36E1D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294-414A-A03F-C7D2E36E1D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294-414A-A03F-C7D2E36E1D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294-414A-A03F-C7D2E36E1D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294-414A-A03F-C7D2E36E1D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294-414A-A03F-C7D2E36E1D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294-414A-A03F-C7D2E36E1D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294-414A-A03F-C7D2E36E1D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294-414A-A03F-C7D2E36E1D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294-414A-A03F-C7D2E36E1D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294-414A-A03F-C7D2E36E1D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294-414A-A03F-C7D2E36E1D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294-414A-A03F-C7D2E36E1D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294-414A-A03F-C7D2E36E1D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294-414A-A03F-C7D2E36E1D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294-414A-A03F-C7D2E36E1D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294-414A-A03F-C7D2E36E1D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294-414A-A03F-C7D2E36E1D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294-414A-A03F-C7D2E36E1D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294-414A-A03F-C7D2E36E1D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294-414A-A03F-C7D2E36E1D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294-414A-A03F-C7D2E36E1D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294-414A-A03F-C7D2E36E1D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294-414A-A03F-C7D2E36E1D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294-414A-A03F-C7D2E36E1D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294-414A-A03F-C7D2E36E1D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294-414A-A03F-C7D2E36E1D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294-414A-A03F-C7D2E36E1D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294-414A-A03F-C7D2E36E1D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294-414A-A03F-C7D2E36E1D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294-414A-A03F-C7D2E36E1D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294-414A-A03F-C7D2E36E1D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294-414A-A03F-C7D2E36E1D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294-414A-A03F-C7D2E36E1D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294-414A-A03F-C7D2E36E1D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294-414A-A03F-C7D2E36E1D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294-414A-A03F-C7D2E36E1D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294-414A-A03F-C7D2E36E1D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294-414A-A03F-C7D2E36E1D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294-414A-A03F-C7D2E36E1D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294-414A-A03F-C7D2E36E1D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294-414A-A03F-C7D2E36E1D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294-414A-A03F-C7D2E36E1D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294-414A-A03F-C7D2E36E1D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294-414A-A03F-C7D2E36E1D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294-414A-A03F-C7D2E36E1D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294-414A-A03F-C7D2E36E1D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294-414A-A03F-C7D2E36E1D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294-414A-A03F-C7D2E36E1D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294-414A-A03F-C7D2E36E1D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294-414A-A03F-C7D2E36E1D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294-414A-A03F-C7D2E36E1D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294-414A-A03F-C7D2E36E1D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294-414A-A03F-C7D2E36E1D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294-414A-A03F-C7D2E36E1D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294-414A-A03F-C7D2E36E1D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294-414A-A03F-C7D2E36E1D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294-414A-A03F-C7D2E36E1D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294-414A-A03F-C7D2E36E1D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294-414A-A03F-C7D2E36E1D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294-414A-A03F-C7D2E36E1D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294-414A-A03F-C7D2E36E1D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294-414A-A03F-C7D2E36E1D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294-414A-A03F-C7D2E36E1D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294-414A-A03F-C7D2E36E1D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294-414A-A03F-C7D2E36E1D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294-414A-A03F-C7D2E36E1D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294-414A-A03F-C7D2E36E1D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294-414A-A03F-C7D2E36E1D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294-414A-A03F-C7D2E36E1D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294-414A-A03F-C7D2E36E1D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294-414A-A03F-C7D2E36E1D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294-414A-A03F-C7D2E36E1D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294-414A-A03F-C7D2E36E1D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294-414A-A03F-C7D2E36E1D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294-414A-A03F-C7D2E36E1D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294-414A-A03F-C7D2E36E1D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294-414A-A03F-C7D2E36E1D3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294-414A-A03F-C7D2E36E1D3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294-414A-A03F-C7D2E36E1D32}"/>
              </c:ext>
            </c:extLst>
          </c:dPt>
          <c:dPt>
            <c:idx val="3"/>
            <c:bubble3D val="0"/>
            <c:extLst>
              <c:ext xmlns:c16="http://schemas.microsoft.com/office/drawing/2014/chart" uri="{C3380CC4-5D6E-409C-BE32-E72D297353CC}">
                <c16:uniqueId val="{000000C4-B294-414A-A03F-C7D2E36E1D3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294-414A-A03F-C7D2E36E1D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294-414A-A03F-C7D2E36E1D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294-414A-A03F-C7D2E36E1D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294-414A-A03F-C7D2E36E1D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294-414A-A03F-C7D2E36E1D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294-414A-A03F-C7D2E36E1D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294-414A-A03F-C7D2E36E1D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294-414A-A03F-C7D2E36E1D3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294-414A-A03F-C7D2E36E1D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294-414A-A03F-C7D2E36E1D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294-414A-A03F-C7D2E36E1D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294-414A-A03F-C7D2E36E1D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294-414A-A03F-C7D2E36E1D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294-414A-A03F-C7D2E36E1D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294-414A-A03F-C7D2E36E1D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294-414A-A03F-C7D2E36E1D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294-414A-A03F-C7D2E36E1D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294-414A-A03F-C7D2E36E1D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294-414A-A03F-C7D2E36E1D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294-414A-A03F-C7D2E36E1D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294-414A-A03F-C7D2E36E1D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294-414A-A03F-C7D2E36E1D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294-414A-A03F-C7D2E36E1D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294-414A-A03F-C7D2E36E1D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294-414A-A03F-C7D2E36E1D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294-414A-A03F-C7D2E36E1D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294-414A-A03F-C7D2E36E1D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294-414A-A03F-C7D2E36E1D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294-414A-A03F-C7D2E36E1D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294-414A-A03F-C7D2E36E1D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294-414A-A03F-C7D2E36E1D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294-414A-A03F-C7D2E36E1D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294-414A-A03F-C7D2E36E1D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294-414A-A03F-C7D2E36E1D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294-414A-A03F-C7D2E36E1D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294-414A-A03F-C7D2E36E1D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294-414A-A03F-C7D2E36E1D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294-414A-A03F-C7D2E36E1D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294-414A-A03F-C7D2E36E1D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294-414A-A03F-C7D2E36E1D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294-414A-A03F-C7D2E36E1D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294-414A-A03F-C7D2E36E1D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294-414A-A03F-C7D2E36E1D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294-414A-A03F-C7D2E36E1D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294-414A-A03F-C7D2E36E1D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294-414A-A03F-C7D2E36E1D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294-414A-A03F-C7D2E36E1D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294-414A-A03F-C7D2E36E1D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294-414A-A03F-C7D2E36E1D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294-414A-A03F-C7D2E36E1D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294-414A-A03F-C7D2E36E1D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294-414A-A03F-C7D2E36E1D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294-414A-A03F-C7D2E36E1D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294-414A-A03F-C7D2E36E1D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294-414A-A03F-C7D2E36E1D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294-414A-A03F-C7D2E36E1D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294-414A-A03F-C7D2E36E1D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294-414A-A03F-C7D2E36E1D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294-414A-A03F-C7D2E36E1D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294-414A-A03F-C7D2E36E1D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294-414A-A03F-C7D2E36E1D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294-414A-A03F-C7D2E36E1D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294-414A-A03F-C7D2E36E1D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294-414A-A03F-C7D2E36E1D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294-414A-A03F-C7D2E36E1D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294-414A-A03F-C7D2E36E1D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294-414A-A03F-C7D2E36E1D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294-414A-A03F-C7D2E36E1D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294-414A-A03F-C7D2E36E1D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294-414A-A03F-C7D2E36E1D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294-414A-A03F-C7D2E36E1D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294-414A-A03F-C7D2E36E1D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294-414A-A03F-C7D2E36E1D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294-414A-A03F-C7D2E36E1D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294-414A-A03F-C7D2E36E1D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294-414A-A03F-C7D2E36E1D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294-414A-A03F-C7D2E36E1D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294-414A-A03F-C7D2E36E1D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294-414A-A03F-C7D2E36E1D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294-414A-A03F-C7D2E36E1D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294-414A-A03F-C7D2E36E1D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294-414A-A03F-C7D2E36E1D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294-414A-A03F-C7D2E36E1D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294-414A-A03F-C7D2E36E1D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294-414A-A03F-C7D2E36E1D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294-414A-A03F-C7D2E36E1D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294-414A-A03F-C7D2E36E1D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294-414A-A03F-C7D2E36E1D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294-414A-A03F-C7D2E36E1D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294-414A-A03F-C7D2E36E1D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294-414A-A03F-C7D2E36E1D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294-414A-A03F-C7D2E36E1D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294-414A-A03F-C7D2E36E1D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294-414A-A03F-C7D2E36E1D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294-414A-A03F-C7D2E36E1D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294-414A-A03F-C7D2E36E1D32}"/>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924-4CEA-8971-967B25310579}"/>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924-4CEA-8971-967B2531057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E924-4CEA-8971-967B2531057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924-4CEA-8971-967B253105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924-4CEA-8971-967B253105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924-4CEA-8971-967B2531057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924-4CEA-8971-967B2531057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924-4CEA-8971-967B2531057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924-4CEA-8971-967B2531057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924-4CEA-8971-967B2531057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924-4CEA-8971-967B2531057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924-4CEA-8971-967B253105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924-4CEA-8971-967B253105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924-4CEA-8971-967B253105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924-4CEA-8971-967B253105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924-4CEA-8971-967B253105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924-4CEA-8971-967B253105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924-4CEA-8971-967B253105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924-4CEA-8971-967B253105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924-4CEA-8971-967B253105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924-4CEA-8971-967B253105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924-4CEA-8971-967B253105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924-4CEA-8971-967B253105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924-4CEA-8971-967B253105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924-4CEA-8971-967B253105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924-4CEA-8971-967B253105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924-4CEA-8971-967B253105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924-4CEA-8971-967B253105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924-4CEA-8971-967B253105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924-4CEA-8971-967B253105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924-4CEA-8971-967B253105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924-4CEA-8971-967B253105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924-4CEA-8971-967B253105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924-4CEA-8971-967B253105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924-4CEA-8971-967B253105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924-4CEA-8971-967B253105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924-4CEA-8971-967B253105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924-4CEA-8971-967B253105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924-4CEA-8971-967B253105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924-4CEA-8971-967B253105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924-4CEA-8971-967B253105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924-4CEA-8971-967B253105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924-4CEA-8971-967B253105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924-4CEA-8971-967B253105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924-4CEA-8971-967B253105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924-4CEA-8971-967B253105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924-4CEA-8971-967B253105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924-4CEA-8971-967B253105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924-4CEA-8971-967B253105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924-4CEA-8971-967B253105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924-4CEA-8971-967B253105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924-4CEA-8971-967B253105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924-4CEA-8971-967B253105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924-4CEA-8971-967B253105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924-4CEA-8971-967B253105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924-4CEA-8971-967B253105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924-4CEA-8971-967B253105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924-4CEA-8971-967B253105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924-4CEA-8971-967B253105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924-4CEA-8971-967B253105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924-4CEA-8971-967B253105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924-4CEA-8971-967B253105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924-4CEA-8971-967B253105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924-4CEA-8971-967B253105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924-4CEA-8971-967B253105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924-4CEA-8971-967B253105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924-4CEA-8971-967B253105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924-4CEA-8971-967B253105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924-4CEA-8971-967B253105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924-4CEA-8971-967B253105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924-4CEA-8971-967B253105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924-4CEA-8971-967B253105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924-4CEA-8971-967B253105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924-4CEA-8971-967B253105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924-4CEA-8971-967B253105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924-4CEA-8971-967B253105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924-4CEA-8971-967B253105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924-4CEA-8971-967B253105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924-4CEA-8971-967B253105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924-4CEA-8971-967B253105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924-4CEA-8971-967B253105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924-4CEA-8971-967B253105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924-4CEA-8971-967B253105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924-4CEA-8971-967B253105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924-4CEA-8971-967B253105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924-4CEA-8971-967B253105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924-4CEA-8971-967B253105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924-4CEA-8971-967B253105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924-4CEA-8971-967B253105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924-4CEA-8971-967B253105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924-4CEA-8971-967B253105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924-4CEA-8971-967B253105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924-4CEA-8971-967B253105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924-4CEA-8971-967B253105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924-4CEA-8971-967B253105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924-4CEA-8971-967B253105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924-4CEA-8971-967B253105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924-4CEA-8971-967B253105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924-4CEA-8971-967B2531057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924-4CEA-8971-967B253105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924-4CEA-8971-967B253105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924-4CEA-8971-967B2531057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924-4CEA-8971-967B2531057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924-4CEA-8971-967B2531057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924-4CEA-8971-967B2531057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924-4CEA-8971-967B2531057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924-4CEA-8971-967B2531057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924-4CEA-8971-967B253105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924-4CEA-8971-967B253105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924-4CEA-8971-967B253105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924-4CEA-8971-967B253105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924-4CEA-8971-967B253105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924-4CEA-8971-967B253105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924-4CEA-8971-967B253105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924-4CEA-8971-967B2531057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924-4CEA-8971-967B253105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924-4CEA-8971-967B253105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924-4CEA-8971-967B253105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924-4CEA-8971-967B253105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924-4CEA-8971-967B253105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924-4CEA-8971-967B253105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924-4CEA-8971-967B253105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924-4CEA-8971-967B253105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924-4CEA-8971-967B253105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924-4CEA-8971-967B253105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924-4CEA-8971-967B253105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924-4CEA-8971-967B253105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924-4CEA-8971-967B253105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924-4CEA-8971-967B253105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924-4CEA-8971-967B253105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924-4CEA-8971-967B253105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924-4CEA-8971-967B253105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924-4CEA-8971-967B253105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924-4CEA-8971-967B253105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924-4CEA-8971-967B253105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924-4CEA-8971-967B253105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924-4CEA-8971-967B253105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924-4CEA-8971-967B253105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924-4CEA-8971-967B253105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924-4CEA-8971-967B253105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924-4CEA-8971-967B253105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924-4CEA-8971-967B253105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924-4CEA-8971-967B253105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924-4CEA-8971-967B253105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924-4CEA-8971-967B253105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924-4CEA-8971-967B253105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924-4CEA-8971-967B253105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924-4CEA-8971-967B253105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924-4CEA-8971-967B253105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924-4CEA-8971-967B253105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924-4CEA-8971-967B253105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924-4CEA-8971-967B253105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924-4CEA-8971-967B253105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924-4CEA-8971-967B253105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924-4CEA-8971-967B253105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924-4CEA-8971-967B253105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924-4CEA-8971-967B253105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924-4CEA-8971-967B253105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924-4CEA-8971-967B253105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924-4CEA-8971-967B253105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924-4CEA-8971-967B253105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924-4CEA-8971-967B253105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924-4CEA-8971-967B253105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924-4CEA-8971-967B253105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924-4CEA-8971-967B253105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924-4CEA-8971-967B253105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924-4CEA-8971-967B253105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924-4CEA-8971-967B253105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924-4CEA-8971-967B253105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924-4CEA-8971-967B253105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924-4CEA-8971-967B253105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924-4CEA-8971-967B253105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924-4CEA-8971-967B253105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924-4CEA-8971-967B253105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924-4CEA-8971-967B253105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924-4CEA-8971-967B253105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924-4CEA-8971-967B253105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924-4CEA-8971-967B253105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924-4CEA-8971-967B253105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924-4CEA-8971-967B253105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924-4CEA-8971-967B253105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924-4CEA-8971-967B253105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924-4CEA-8971-967B253105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924-4CEA-8971-967B253105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924-4CEA-8971-967B253105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924-4CEA-8971-967B253105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924-4CEA-8971-967B253105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924-4CEA-8971-967B253105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924-4CEA-8971-967B253105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924-4CEA-8971-967B253105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924-4CEA-8971-967B253105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924-4CEA-8971-967B253105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924-4CEA-8971-967B253105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924-4CEA-8971-967B253105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924-4CEA-8971-967B2531057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924-4CEA-8971-967B2531057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E924-4CEA-8971-967B2531057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924-4CEA-8971-967B253105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924-4CEA-8971-967B253105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924-4CEA-8971-967B2531057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924-4CEA-8971-967B2531057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924-4CEA-8971-967B2531057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924-4CEA-8971-967B2531057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924-4CEA-8971-967B2531057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924-4CEA-8971-967B2531057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924-4CEA-8971-967B253105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924-4CEA-8971-967B253105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924-4CEA-8971-967B253105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924-4CEA-8971-967B253105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924-4CEA-8971-967B253105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924-4CEA-8971-967B253105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924-4CEA-8971-967B253105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924-4CEA-8971-967B253105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924-4CEA-8971-967B253105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924-4CEA-8971-967B253105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924-4CEA-8971-967B253105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924-4CEA-8971-967B253105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924-4CEA-8971-967B253105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924-4CEA-8971-967B253105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924-4CEA-8971-967B253105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924-4CEA-8971-967B253105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924-4CEA-8971-967B253105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924-4CEA-8971-967B253105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924-4CEA-8971-967B253105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924-4CEA-8971-967B253105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924-4CEA-8971-967B253105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924-4CEA-8971-967B253105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924-4CEA-8971-967B253105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924-4CEA-8971-967B253105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924-4CEA-8971-967B253105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924-4CEA-8971-967B253105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924-4CEA-8971-967B253105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924-4CEA-8971-967B253105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924-4CEA-8971-967B253105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924-4CEA-8971-967B253105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924-4CEA-8971-967B253105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924-4CEA-8971-967B253105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924-4CEA-8971-967B253105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924-4CEA-8971-967B253105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924-4CEA-8971-967B253105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924-4CEA-8971-967B253105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924-4CEA-8971-967B253105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924-4CEA-8971-967B253105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924-4CEA-8971-967B253105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924-4CEA-8971-967B253105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924-4CEA-8971-967B253105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924-4CEA-8971-967B253105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924-4CEA-8971-967B253105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924-4CEA-8971-967B253105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924-4CEA-8971-967B253105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924-4CEA-8971-967B253105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924-4CEA-8971-967B253105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924-4CEA-8971-967B253105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924-4CEA-8971-967B253105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924-4CEA-8971-967B253105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924-4CEA-8971-967B253105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924-4CEA-8971-967B253105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924-4CEA-8971-967B253105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924-4CEA-8971-967B253105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924-4CEA-8971-967B253105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924-4CEA-8971-967B253105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924-4CEA-8971-967B253105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924-4CEA-8971-967B253105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924-4CEA-8971-967B253105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924-4CEA-8971-967B253105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924-4CEA-8971-967B253105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924-4CEA-8971-967B253105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924-4CEA-8971-967B253105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924-4CEA-8971-967B253105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924-4CEA-8971-967B253105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924-4CEA-8971-967B253105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924-4CEA-8971-967B253105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924-4CEA-8971-967B253105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924-4CEA-8971-967B253105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924-4CEA-8971-967B253105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924-4CEA-8971-967B253105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924-4CEA-8971-967B253105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924-4CEA-8971-967B253105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924-4CEA-8971-967B253105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924-4CEA-8971-967B253105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924-4CEA-8971-967B253105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924-4CEA-8971-967B253105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924-4CEA-8971-967B253105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924-4CEA-8971-967B253105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924-4CEA-8971-967B253105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924-4CEA-8971-967B253105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924-4CEA-8971-967B253105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924-4CEA-8971-967B253105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924-4CEA-8971-967B253105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924-4CEA-8971-967B253105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924-4CEA-8971-967B253105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924-4CEA-8971-967B253105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924-4CEA-8971-967B25310579}"/>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D76-4AAB-9028-4DFE90C277C8}"/>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D76-4AAB-9028-4DFE90C277C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D76-4AAB-9028-4DFE90C277C8}"/>
              </c:ext>
            </c:extLst>
          </c:dPt>
          <c:dPt>
            <c:idx val="3"/>
            <c:bubble3D val="0"/>
            <c:extLst>
              <c:ext xmlns:c16="http://schemas.microsoft.com/office/drawing/2014/chart" uri="{C3380CC4-5D6E-409C-BE32-E72D297353CC}">
                <c16:uniqueId val="{00000003-BD76-4AAB-9028-4DFE90C277C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D76-4AAB-9028-4DFE90C277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D76-4AAB-9028-4DFE90C277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D76-4AAB-9028-4DFE90C277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D76-4AAB-9028-4DFE90C277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D76-4AAB-9028-4DFE90C277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D76-4AAB-9028-4DFE90C277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D76-4AAB-9028-4DFE90C277C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D76-4AAB-9028-4DFE90C277C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D76-4AAB-9028-4DFE90C277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D76-4AAB-9028-4DFE90C277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D76-4AAB-9028-4DFE90C277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D76-4AAB-9028-4DFE90C277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D76-4AAB-9028-4DFE90C277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D76-4AAB-9028-4DFE90C277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D76-4AAB-9028-4DFE90C277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D76-4AAB-9028-4DFE90C277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D76-4AAB-9028-4DFE90C277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D76-4AAB-9028-4DFE90C277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D76-4AAB-9028-4DFE90C277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D76-4AAB-9028-4DFE90C277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D76-4AAB-9028-4DFE90C277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D76-4AAB-9028-4DFE90C277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D76-4AAB-9028-4DFE90C277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D76-4AAB-9028-4DFE90C277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D76-4AAB-9028-4DFE90C277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D76-4AAB-9028-4DFE90C277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D76-4AAB-9028-4DFE90C277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D76-4AAB-9028-4DFE90C277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D76-4AAB-9028-4DFE90C277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D76-4AAB-9028-4DFE90C277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D76-4AAB-9028-4DFE90C277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D76-4AAB-9028-4DFE90C277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D76-4AAB-9028-4DFE90C277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D76-4AAB-9028-4DFE90C277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D76-4AAB-9028-4DFE90C277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D76-4AAB-9028-4DFE90C277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D76-4AAB-9028-4DFE90C277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D76-4AAB-9028-4DFE90C277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D76-4AAB-9028-4DFE90C277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D76-4AAB-9028-4DFE90C277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D76-4AAB-9028-4DFE90C277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D76-4AAB-9028-4DFE90C277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D76-4AAB-9028-4DFE90C277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D76-4AAB-9028-4DFE90C277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D76-4AAB-9028-4DFE90C277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D76-4AAB-9028-4DFE90C277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D76-4AAB-9028-4DFE90C277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D76-4AAB-9028-4DFE90C277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D76-4AAB-9028-4DFE90C277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D76-4AAB-9028-4DFE90C277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D76-4AAB-9028-4DFE90C277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D76-4AAB-9028-4DFE90C277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D76-4AAB-9028-4DFE90C277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D76-4AAB-9028-4DFE90C277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D76-4AAB-9028-4DFE90C277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D76-4AAB-9028-4DFE90C277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D76-4AAB-9028-4DFE90C277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D76-4AAB-9028-4DFE90C277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D76-4AAB-9028-4DFE90C277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D76-4AAB-9028-4DFE90C277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D76-4AAB-9028-4DFE90C277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D76-4AAB-9028-4DFE90C277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D76-4AAB-9028-4DFE90C277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D76-4AAB-9028-4DFE90C277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D76-4AAB-9028-4DFE90C277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D76-4AAB-9028-4DFE90C277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D76-4AAB-9028-4DFE90C277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D76-4AAB-9028-4DFE90C277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D76-4AAB-9028-4DFE90C277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D76-4AAB-9028-4DFE90C277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D76-4AAB-9028-4DFE90C277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D76-4AAB-9028-4DFE90C277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D76-4AAB-9028-4DFE90C277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D76-4AAB-9028-4DFE90C277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D76-4AAB-9028-4DFE90C277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D76-4AAB-9028-4DFE90C277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D76-4AAB-9028-4DFE90C277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D76-4AAB-9028-4DFE90C277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D76-4AAB-9028-4DFE90C277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D76-4AAB-9028-4DFE90C277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D76-4AAB-9028-4DFE90C277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D76-4AAB-9028-4DFE90C277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D76-4AAB-9028-4DFE90C277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D76-4AAB-9028-4DFE90C277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D76-4AAB-9028-4DFE90C277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D76-4AAB-9028-4DFE90C277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D76-4AAB-9028-4DFE90C277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D76-4AAB-9028-4DFE90C277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D76-4AAB-9028-4DFE90C277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D76-4AAB-9028-4DFE90C277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D76-4AAB-9028-4DFE90C277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D76-4AAB-9028-4DFE90C277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D76-4AAB-9028-4DFE90C277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D76-4AAB-9028-4DFE90C277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D76-4AAB-9028-4DFE90C277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D76-4AAB-9028-4DFE90C277C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D76-4AAB-9028-4DFE90C277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D76-4AAB-9028-4DFE90C277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D76-4AAB-9028-4DFE90C277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D76-4AAB-9028-4DFE90C277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D76-4AAB-9028-4DFE90C277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D76-4AAB-9028-4DFE90C277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D76-4AAB-9028-4DFE90C277C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D76-4AAB-9028-4DFE90C277C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D76-4AAB-9028-4DFE90C277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D76-4AAB-9028-4DFE90C277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D76-4AAB-9028-4DFE90C277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D76-4AAB-9028-4DFE90C277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D76-4AAB-9028-4DFE90C277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D76-4AAB-9028-4DFE90C277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D76-4AAB-9028-4DFE90C277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D76-4AAB-9028-4DFE90C277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D76-4AAB-9028-4DFE90C277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D76-4AAB-9028-4DFE90C277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D76-4AAB-9028-4DFE90C277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D76-4AAB-9028-4DFE90C277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D76-4AAB-9028-4DFE90C277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D76-4AAB-9028-4DFE90C277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D76-4AAB-9028-4DFE90C277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D76-4AAB-9028-4DFE90C277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D76-4AAB-9028-4DFE90C277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D76-4AAB-9028-4DFE90C277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D76-4AAB-9028-4DFE90C277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D76-4AAB-9028-4DFE90C277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D76-4AAB-9028-4DFE90C277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D76-4AAB-9028-4DFE90C277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D76-4AAB-9028-4DFE90C277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D76-4AAB-9028-4DFE90C277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D76-4AAB-9028-4DFE90C277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D76-4AAB-9028-4DFE90C277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D76-4AAB-9028-4DFE90C277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D76-4AAB-9028-4DFE90C277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D76-4AAB-9028-4DFE90C277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D76-4AAB-9028-4DFE90C277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D76-4AAB-9028-4DFE90C277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D76-4AAB-9028-4DFE90C277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D76-4AAB-9028-4DFE90C277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D76-4AAB-9028-4DFE90C277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D76-4AAB-9028-4DFE90C277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D76-4AAB-9028-4DFE90C277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D76-4AAB-9028-4DFE90C277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D76-4AAB-9028-4DFE90C277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D76-4AAB-9028-4DFE90C277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D76-4AAB-9028-4DFE90C277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D76-4AAB-9028-4DFE90C277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D76-4AAB-9028-4DFE90C277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D76-4AAB-9028-4DFE90C277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D76-4AAB-9028-4DFE90C277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D76-4AAB-9028-4DFE90C277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D76-4AAB-9028-4DFE90C277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D76-4AAB-9028-4DFE90C277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D76-4AAB-9028-4DFE90C277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D76-4AAB-9028-4DFE90C277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D76-4AAB-9028-4DFE90C277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D76-4AAB-9028-4DFE90C277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D76-4AAB-9028-4DFE90C277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D76-4AAB-9028-4DFE90C277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D76-4AAB-9028-4DFE90C277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D76-4AAB-9028-4DFE90C277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D76-4AAB-9028-4DFE90C277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D76-4AAB-9028-4DFE90C277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D76-4AAB-9028-4DFE90C277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D76-4AAB-9028-4DFE90C277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D76-4AAB-9028-4DFE90C277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D76-4AAB-9028-4DFE90C277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D76-4AAB-9028-4DFE90C277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D76-4AAB-9028-4DFE90C277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D76-4AAB-9028-4DFE90C277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D76-4AAB-9028-4DFE90C277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D76-4AAB-9028-4DFE90C277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D76-4AAB-9028-4DFE90C277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D76-4AAB-9028-4DFE90C277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D76-4AAB-9028-4DFE90C277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D76-4AAB-9028-4DFE90C277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D76-4AAB-9028-4DFE90C277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D76-4AAB-9028-4DFE90C277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D76-4AAB-9028-4DFE90C277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D76-4AAB-9028-4DFE90C277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D76-4AAB-9028-4DFE90C277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D76-4AAB-9028-4DFE90C277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D76-4AAB-9028-4DFE90C277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D76-4AAB-9028-4DFE90C277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D76-4AAB-9028-4DFE90C277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D76-4AAB-9028-4DFE90C277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D76-4AAB-9028-4DFE90C277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D76-4AAB-9028-4DFE90C277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D76-4AAB-9028-4DFE90C277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D76-4AAB-9028-4DFE90C277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D76-4AAB-9028-4DFE90C277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D76-4AAB-9028-4DFE90C277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D76-4AAB-9028-4DFE90C277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D76-4AAB-9028-4DFE90C277C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D76-4AAB-9028-4DFE90C277C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D76-4AAB-9028-4DFE90C277C8}"/>
              </c:ext>
            </c:extLst>
          </c:dPt>
          <c:dPt>
            <c:idx val="3"/>
            <c:bubble3D val="0"/>
            <c:extLst>
              <c:ext xmlns:c16="http://schemas.microsoft.com/office/drawing/2014/chart" uri="{C3380CC4-5D6E-409C-BE32-E72D297353CC}">
                <c16:uniqueId val="{000000C4-BD76-4AAB-9028-4DFE90C277C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D76-4AAB-9028-4DFE90C277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D76-4AAB-9028-4DFE90C277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D76-4AAB-9028-4DFE90C277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D76-4AAB-9028-4DFE90C277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D76-4AAB-9028-4DFE90C277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D76-4AAB-9028-4DFE90C277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D76-4AAB-9028-4DFE90C277C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D76-4AAB-9028-4DFE90C277C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D76-4AAB-9028-4DFE90C277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D76-4AAB-9028-4DFE90C277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D76-4AAB-9028-4DFE90C277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D76-4AAB-9028-4DFE90C277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D76-4AAB-9028-4DFE90C277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D76-4AAB-9028-4DFE90C277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D76-4AAB-9028-4DFE90C277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D76-4AAB-9028-4DFE90C277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D76-4AAB-9028-4DFE90C277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D76-4AAB-9028-4DFE90C277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D76-4AAB-9028-4DFE90C277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D76-4AAB-9028-4DFE90C277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D76-4AAB-9028-4DFE90C277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D76-4AAB-9028-4DFE90C277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D76-4AAB-9028-4DFE90C277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D76-4AAB-9028-4DFE90C277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D76-4AAB-9028-4DFE90C277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D76-4AAB-9028-4DFE90C277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D76-4AAB-9028-4DFE90C277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D76-4AAB-9028-4DFE90C277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D76-4AAB-9028-4DFE90C277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D76-4AAB-9028-4DFE90C277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D76-4AAB-9028-4DFE90C277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D76-4AAB-9028-4DFE90C277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D76-4AAB-9028-4DFE90C277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D76-4AAB-9028-4DFE90C277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D76-4AAB-9028-4DFE90C277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D76-4AAB-9028-4DFE90C277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D76-4AAB-9028-4DFE90C277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D76-4AAB-9028-4DFE90C277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D76-4AAB-9028-4DFE90C277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D76-4AAB-9028-4DFE90C277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D76-4AAB-9028-4DFE90C277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D76-4AAB-9028-4DFE90C277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D76-4AAB-9028-4DFE90C277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D76-4AAB-9028-4DFE90C277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D76-4AAB-9028-4DFE90C277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D76-4AAB-9028-4DFE90C277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D76-4AAB-9028-4DFE90C277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D76-4AAB-9028-4DFE90C277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D76-4AAB-9028-4DFE90C277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D76-4AAB-9028-4DFE90C277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D76-4AAB-9028-4DFE90C277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D76-4AAB-9028-4DFE90C277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D76-4AAB-9028-4DFE90C277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D76-4AAB-9028-4DFE90C277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D76-4AAB-9028-4DFE90C277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D76-4AAB-9028-4DFE90C277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D76-4AAB-9028-4DFE90C277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D76-4AAB-9028-4DFE90C277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D76-4AAB-9028-4DFE90C277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D76-4AAB-9028-4DFE90C277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D76-4AAB-9028-4DFE90C277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D76-4AAB-9028-4DFE90C277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D76-4AAB-9028-4DFE90C277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D76-4AAB-9028-4DFE90C277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D76-4AAB-9028-4DFE90C277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D76-4AAB-9028-4DFE90C277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D76-4AAB-9028-4DFE90C277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D76-4AAB-9028-4DFE90C277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D76-4AAB-9028-4DFE90C277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D76-4AAB-9028-4DFE90C277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D76-4AAB-9028-4DFE90C277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D76-4AAB-9028-4DFE90C277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D76-4AAB-9028-4DFE90C277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D76-4AAB-9028-4DFE90C277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D76-4AAB-9028-4DFE90C277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D76-4AAB-9028-4DFE90C277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D76-4AAB-9028-4DFE90C277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D76-4AAB-9028-4DFE90C277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D76-4AAB-9028-4DFE90C277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D76-4AAB-9028-4DFE90C277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D76-4AAB-9028-4DFE90C277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D76-4AAB-9028-4DFE90C277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D76-4AAB-9028-4DFE90C277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D76-4AAB-9028-4DFE90C277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D76-4AAB-9028-4DFE90C277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D76-4AAB-9028-4DFE90C277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D76-4AAB-9028-4DFE90C277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D76-4AAB-9028-4DFE90C277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D76-4AAB-9028-4DFE90C277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D76-4AAB-9028-4DFE90C277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D76-4AAB-9028-4DFE90C277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D76-4AAB-9028-4DFE90C277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D76-4AAB-9028-4DFE90C277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D76-4AAB-9028-4DFE90C277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D76-4AAB-9028-4DFE90C277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D76-4AAB-9028-4DFE90C277C8}"/>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4C6-480A-B10C-42A8A5284A9F}"/>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24C6-480A-B10C-42A8A5284A9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4C6-480A-B10C-42A8A5284A9F}"/>
              </c:ext>
            </c:extLst>
          </c:dPt>
          <c:dPt>
            <c:idx val="3"/>
            <c:bubble3D val="0"/>
            <c:extLst>
              <c:ext xmlns:c16="http://schemas.microsoft.com/office/drawing/2014/chart" uri="{C3380CC4-5D6E-409C-BE32-E72D297353CC}">
                <c16:uniqueId val="{00000003-24C6-480A-B10C-42A8A5284A9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C6-480A-B10C-42A8A5284A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C6-480A-B10C-42A8A5284A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C6-480A-B10C-42A8A5284A9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C6-480A-B10C-42A8A5284A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C6-480A-B10C-42A8A5284A9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C6-480A-B10C-42A8A5284A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C6-480A-B10C-42A8A5284A9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C6-480A-B10C-42A8A5284A9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C6-480A-B10C-42A8A5284A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C6-480A-B10C-42A8A5284A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C6-480A-B10C-42A8A5284A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C6-480A-B10C-42A8A5284A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C6-480A-B10C-42A8A5284A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C6-480A-B10C-42A8A5284A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C6-480A-B10C-42A8A5284A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C6-480A-B10C-42A8A5284A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C6-480A-B10C-42A8A5284A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C6-480A-B10C-42A8A5284A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C6-480A-B10C-42A8A5284A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C6-480A-B10C-42A8A5284A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C6-480A-B10C-42A8A5284A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C6-480A-B10C-42A8A5284A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4C6-480A-B10C-42A8A5284A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4C6-480A-B10C-42A8A5284A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C6-480A-B10C-42A8A5284A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C6-480A-B10C-42A8A5284A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C6-480A-B10C-42A8A5284A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C6-480A-B10C-42A8A5284A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C6-480A-B10C-42A8A5284A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C6-480A-B10C-42A8A5284A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C6-480A-B10C-42A8A5284A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C6-480A-B10C-42A8A5284A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C6-480A-B10C-42A8A5284A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C6-480A-B10C-42A8A5284A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C6-480A-B10C-42A8A5284A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C6-480A-B10C-42A8A5284A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C6-480A-B10C-42A8A5284A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C6-480A-B10C-42A8A5284A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C6-480A-B10C-42A8A5284A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C6-480A-B10C-42A8A5284A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C6-480A-B10C-42A8A5284A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C6-480A-B10C-42A8A5284A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C6-480A-B10C-42A8A5284A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C6-480A-B10C-42A8A5284A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C6-480A-B10C-42A8A5284A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C6-480A-B10C-42A8A5284A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C6-480A-B10C-42A8A5284A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C6-480A-B10C-42A8A5284A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C6-480A-B10C-42A8A5284A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C6-480A-B10C-42A8A5284A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C6-480A-B10C-42A8A5284A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C6-480A-B10C-42A8A5284A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C6-480A-B10C-42A8A5284A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C6-480A-B10C-42A8A5284A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C6-480A-B10C-42A8A5284A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C6-480A-B10C-42A8A5284A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C6-480A-B10C-42A8A5284A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C6-480A-B10C-42A8A5284A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C6-480A-B10C-42A8A5284A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C6-480A-B10C-42A8A5284A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C6-480A-B10C-42A8A5284A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C6-480A-B10C-42A8A5284A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C6-480A-B10C-42A8A5284A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C6-480A-B10C-42A8A5284A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C6-480A-B10C-42A8A5284A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C6-480A-B10C-42A8A5284A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C6-480A-B10C-42A8A5284A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C6-480A-B10C-42A8A5284A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C6-480A-B10C-42A8A5284A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C6-480A-B10C-42A8A5284A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C6-480A-B10C-42A8A5284A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C6-480A-B10C-42A8A5284A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C6-480A-B10C-42A8A5284A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C6-480A-B10C-42A8A5284A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C6-480A-B10C-42A8A5284A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C6-480A-B10C-42A8A5284A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C6-480A-B10C-42A8A5284A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C6-480A-B10C-42A8A5284A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C6-480A-B10C-42A8A5284A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C6-480A-B10C-42A8A5284A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C6-480A-B10C-42A8A5284A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C6-480A-B10C-42A8A5284A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C6-480A-B10C-42A8A5284A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C6-480A-B10C-42A8A5284A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C6-480A-B10C-42A8A5284A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C6-480A-B10C-42A8A5284A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C6-480A-B10C-42A8A5284A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C6-480A-B10C-42A8A5284A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C6-480A-B10C-42A8A5284A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C6-480A-B10C-42A8A5284A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C6-480A-B10C-42A8A5284A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C6-480A-B10C-42A8A5284A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C6-480A-B10C-42A8A5284A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4C6-480A-B10C-42A8A5284A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4C6-480A-B10C-42A8A5284A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4C6-480A-B10C-42A8A5284A9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4C6-480A-B10C-42A8A5284A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C6-480A-B10C-42A8A5284A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C6-480A-B10C-42A8A5284A9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C6-480A-B10C-42A8A5284A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C6-480A-B10C-42A8A5284A9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C6-480A-B10C-42A8A5284A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C6-480A-B10C-42A8A5284A9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C6-480A-B10C-42A8A5284A9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C6-480A-B10C-42A8A5284A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C6-480A-B10C-42A8A5284A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C6-480A-B10C-42A8A5284A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C6-480A-B10C-42A8A5284A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C6-480A-B10C-42A8A5284A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C6-480A-B10C-42A8A5284A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C6-480A-B10C-42A8A5284A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C6-480A-B10C-42A8A5284A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C6-480A-B10C-42A8A5284A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C6-480A-B10C-42A8A5284A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C6-480A-B10C-42A8A5284A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C6-480A-B10C-42A8A5284A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C6-480A-B10C-42A8A5284A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C6-480A-B10C-42A8A5284A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C6-480A-B10C-42A8A5284A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C6-480A-B10C-42A8A5284A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4C6-480A-B10C-42A8A5284A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C6-480A-B10C-42A8A5284A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C6-480A-B10C-42A8A5284A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C6-480A-B10C-42A8A5284A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C6-480A-B10C-42A8A5284A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C6-480A-B10C-42A8A5284A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C6-480A-B10C-42A8A5284A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C6-480A-B10C-42A8A5284A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C6-480A-B10C-42A8A5284A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C6-480A-B10C-42A8A5284A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C6-480A-B10C-42A8A5284A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C6-480A-B10C-42A8A5284A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C6-480A-B10C-42A8A5284A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C6-480A-B10C-42A8A5284A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C6-480A-B10C-42A8A5284A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C6-480A-B10C-42A8A5284A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C6-480A-B10C-42A8A5284A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C6-480A-B10C-42A8A5284A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C6-480A-B10C-42A8A5284A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C6-480A-B10C-42A8A5284A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C6-480A-B10C-42A8A5284A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C6-480A-B10C-42A8A5284A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C6-480A-B10C-42A8A5284A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C6-480A-B10C-42A8A5284A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C6-480A-B10C-42A8A5284A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C6-480A-B10C-42A8A5284A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C6-480A-B10C-42A8A5284A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C6-480A-B10C-42A8A5284A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C6-480A-B10C-42A8A5284A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C6-480A-B10C-42A8A5284A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C6-480A-B10C-42A8A5284A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C6-480A-B10C-42A8A5284A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C6-480A-B10C-42A8A5284A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C6-480A-B10C-42A8A5284A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C6-480A-B10C-42A8A5284A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C6-480A-B10C-42A8A5284A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C6-480A-B10C-42A8A5284A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C6-480A-B10C-42A8A5284A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C6-480A-B10C-42A8A5284A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C6-480A-B10C-42A8A5284A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C6-480A-B10C-42A8A5284A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C6-480A-B10C-42A8A5284A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C6-480A-B10C-42A8A5284A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C6-480A-B10C-42A8A5284A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C6-480A-B10C-42A8A5284A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C6-480A-B10C-42A8A5284A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C6-480A-B10C-42A8A5284A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C6-480A-B10C-42A8A5284A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C6-480A-B10C-42A8A5284A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C6-480A-B10C-42A8A5284A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C6-480A-B10C-42A8A5284A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C6-480A-B10C-42A8A5284A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C6-480A-B10C-42A8A5284A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C6-480A-B10C-42A8A5284A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C6-480A-B10C-42A8A5284A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C6-480A-B10C-42A8A5284A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C6-480A-B10C-42A8A5284A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C6-480A-B10C-42A8A5284A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C6-480A-B10C-42A8A5284A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C6-480A-B10C-42A8A5284A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C6-480A-B10C-42A8A5284A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C6-480A-B10C-42A8A5284A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C6-480A-B10C-42A8A5284A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C6-480A-B10C-42A8A5284A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C6-480A-B10C-42A8A5284A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C6-480A-B10C-42A8A5284A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C6-480A-B10C-42A8A5284A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C6-480A-B10C-42A8A5284A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C6-480A-B10C-42A8A5284A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C6-480A-B10C-42A8A5284A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C6-480A-B10C-42A8A5284A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4C6-480A-B10C-42A8A5284A9F}"/>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24C6-480A-B10C-42A8A5284A9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24C6-480A-B10C-42A8A5284A9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24C6-480A-B10C-42A8A5284A9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C6-480A-B10C-42A8A5284A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C6-480A-B10C-42A8A5284A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C6-480A-B10C-42A8A5284A9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C6-480A-B10C-42A8A5284A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C6-480A-B10C-42A8A5284A9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C6-480A-B10C-42A8A5284A9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C6-480A-B10C-42A8A5284A9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C6-480A-B10C-42A8A5284A9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C6-480A-B10C-42A8A5284A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C6-480A-B10C-42A8A5284A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C6-480A-B10C-42A8A5284A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C6-480A-B10C-42A8A5284A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C6-480A-B10C-42A8A5284A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C6-480A-B10C-42A8A5284A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C6-480A-B10C-42A8A5284A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C6-480A-B10C-42A8A5284A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C6-480A-B10C-42A8A5284A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C6-480A-B10C-42A8A5284A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C6-480A-B10C-42A8A5284A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C6-480A-B10C-42A8A5284A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C6-480A-B10C-42A8A5284A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C6-480A-B10C-42A8A5284A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C6-480A-B10C-42A8A5284A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4C6-480A-B10C-42A8A5284A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C6-480A-B10C-42A8A5284A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C6-480A-B10C-42A8A5284A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C6-480A-B10C-42A8A5284A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C6-480A-B10C-42A8A5284A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C6-480A-B10C-42A8A5284A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C6-480A-B10C-42A8A5284A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C6-480A-B10C-42A8A5284A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C6-480A-B10C-42A8A5284A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C6-480A-B10C-42A8A5284A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C6-480A-B10C-42A8A5284A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C6-480A-B10C-42A8A5284A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C6-480A-B10C-42A8A5284A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C6-480A-B10C-42A8A5284A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C6-480A-B10C-42A8A5284A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C6-480A-B10C-42A8A5284A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C6-480A-B10C-42A8A5284A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C6-480A-B10C-42A8A5284A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C6-480A-B10C-42A8A5284A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C6-480A-B10C-42A8A5284A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C6-480A-B10C-42A8A5284A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C6-480A-B10C-42A8A5284A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C6-480A-B10C-42A8A5284A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C6-480A-B10C-42A8A5284A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C6-480A-B10C-42A8A5284A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C6-480A-B10C-42A8A5284A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C6-480A-B10C-42A8A5284A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C6-480A-B10C-42A8A5284A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C6-480A-B10C-42A8A5284A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C6-480A-B10C-42A8A5284A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C6-480A-B10C-42A8A5284A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C6-480A-B10C-42A8A5284A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C6-480A-B10C-42A8A5284A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C6-480A-B10C-42A8A5284A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C6-480A-B10C-42A8A5284A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C6-480A-B10C-42A8A5284A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C6-480A-B10C-42A8A5284A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C6-480A-B10C-42A8A5284A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C6-480A-B10C-42A8A5284A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C6-480A-B10C-42A8A5284A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C6-480A-B10C-42A8A5284A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C6-480A-B10C-42A8A5284A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C6-480A-B10C-42A8A5284A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C6-480A-B10C-42A8A5284A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C6-480A-B10C-42A8A5284A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C6-480A-B10C-42A8A5284A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C6-480A-B10C-42A8A5284A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C6-480A-B10C-42A8A5284A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C6-480A-B10C-42A8A5284A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C6-480A-B10C-42A8A5284A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C6-480A-B10C-42A8A5284A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C6-480A-B10C-42A8A5284A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C6-480A-B10C-42A8A5284A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C6-480A-B10C-42A8A5284A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C6-480A-B10C-42A8A5284A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C6-480A-B10C-42A8A5284A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C6-480A-B10C-42A8A5284A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C6-480A-B10C-42A8A5284A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C6-480A-B10C-42A8A5284A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C6-480A-B10C-42A8A5284A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C6-480A-B10C-42A8A5284A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C6-480A-B10C-42A8A5284A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C6-480A-B10C-42A8A5284A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C6-480A-B10C-42A8A5284A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C6-480A-B10C-42A8A5284A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C6-480A-B10C-42A8A5284A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C6-480A-B10C-42A8A5284A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C6-480A-B10C-42A8A5284A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C6-480A-B10C-42A8A5284A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C6-480A-B10C-42A8A5284A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C6-480A-B10C-42A8A5284A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4C6-480A-B10C-42A8A5284A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4C6-480A-B10C-42A8A5284A9F}"/>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22F37904-C286-45A9-B99A-C0626D99D0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BE6DFFCF-52E6-4D18-9641-6DF8E62490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01BE2F58-A6AA-4E0E-A252-F23844F6FAC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9DCED4AC-D46A-437B-A3CE-30A2B78E84DA}"/>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848B63B6-28EB-4E16-ABC2-422E81B3349E}"/>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C850DB48-A9FA-406F-80E4-F5BBDB84BAFB}"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3F60C98B-59D2-45F9-89B0-DA764093F4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26A8A119-FFAB-4DFA-AB93-54A20BC011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2679A5FC-8973-4F91-9642-8BAF2AD021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CEE33E12-5FAE-43EC-950A-E1DDEC247A5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53DF284-4ECE-40C9-B5AE-EB7E4B3AD42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FDB68930-5C7B-4DC0-BB3D-BE22274A093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A5A7226-B7F9-4FEF-9365-7FC1E98FDDF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F3E43EA7-EA79-451D-9D93-E6512931E6EA}"/>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453D28C-9FBE-4F31-B821-77DAF673E9E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6FD81EB7-ABDB-409A-A4E8-F2C999FCE840}"/>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620618D-409A-4CA0-8206-390C5035E21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2B4139E6-6DE7-430C-A1E4-5AEE3A8FE3DF}"/>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1A173AA-7F3F-4FA1-8247-D03E347DEB7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ACFF2BB-2317-4665-9FDA-6C30D5E00535}"/>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C10A53F-13EF-46B7-BD9D-3733D40A3BA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42FE7AF6-ED0A-42F1-86A4-A3004FA1F4C8}"/>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CD9BCE3-60B1-4DB8-B7C6-14820A9744E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CEFF8FE-0ACF-4ADC-9A51-20D7EE0946B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99950F1-A527-40AB-BEB1-12FBDFF44A1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E4F0FEE-C21F-4E7E-8518-D1BFC6262E5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559CECB-C0EB-4565-82D3-ABD26A75F2D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83E4BA1-D249-4D4E-B424-3939AE6BCD0B}"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8BCFD14-6622-4751-9FEC-093BDE2FA08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69FF075-9143-4C2D-9E71-EB4A80C99DF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706E951-9C43-469E-B1BF-D43B0443D9C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932EBE4-A98A-43CA-A4EA-16D3F6D39E7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C12E5F5-4E6A-4DD1-BFCB-BD0C45505A4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D80E67B-F0A3-488B-9F13-48F9EE34722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1CD4F1E-EF11-43CF-B731-A20F8E79DA3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BC8DD94-62C3-472F-B469-523F6DA0625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FF3CD62-BD18-40EF-80C8-24D62D049AEA}"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552BD45-ED6D-47E0-82F3-98E5A74764D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0AD1764-9860-4C56-8423-B89A4B00545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1DCCC79-E95E-4114-9A73-1F1F872B3375}"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805EDBE-BFA7-4356-9AE0-5A83D7CBD685}"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05B02D3-BBC1-41D9-9D94-ED82F6513E6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6B38F43-7117-4EDE-97B1-4F9D35644894}"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C88A3B0-EEBE-4EBF-9C46-974F68CEA06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4A0BE3F-02B1-40D3-A904-098EA12894B6}"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DA8DD87-37B4-4E4C-9094-CEBF2A3589AB}"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55A07399-3844-4769-93FA-845FF943C0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9C6B57F1-2370-470F-B29D-D390E02A7B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D61B8184-9272-4CCE-BEAA-E29FA37EC0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CBAD0072-3E1B-4454-9AF5-D1AEDDD11B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055F08F8-C7CA-4C63-B5F0-187B4FB431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63566EE5-2F01-4562-AF3A-F1ECFE39CF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A485F11E-0E59-4EC2-9969-A07B1EE460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C52674F1-5BD9-4BC1-8567-87989A79AC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CD0EA1D0-A142-41BE-B97C-6CED542489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4FD45663-7CEB-40F9-93DE-4972041A06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C6F7C30B-CC8D-4559-88E9-AF9DCCE90C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C4F028D6-46E0-4B35-B4E1-8EB74B3F7A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7E38B836-66BA-4726-AC33-98E9BF8CC4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3F3D075F-DF26-4A0D-9955-DB1C93C138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8AA9239A-2DC8-4929-BD5C-689C53AEE6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AA07A4DD-4028-4584-98AF-79D74202C4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22FFBDAC-206A-4983-B07E-41DB1A773E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87247B41-286C-4838-99D1-8CA82D6757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8271CAED-4D94-492E-830E-D71585D64CF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004BEBC-F5D5-4D6F-88EF-B8C528817F5C}"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FCA14499-43CD-47AB-BBB9-4D5A28B9C16A}"/>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0645779-67D0-4E1D-979F-01CE9835F200}"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E3885E1A-4326-409F-9727-82BC24F297C9}"/>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8710F7D-635A-43B4-848E-77086FF7AE9D}"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7E60FB6E-0A30-4586-8C62-86E7FEF9CA84}"/>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C5936AF-5E43-4849-B7A7-D60F448D21BE}"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25ABEE82-AB03-41AE-BD7C-FD79CA0327C0}"/>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3FB0CCE-24D4-490B-A8C9-EBC2BDFCF16E}"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BF28927A-34DF-4694-A0AA-E4A25921949E}"/>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94FA244-0730-42FD-9EA2-5D5CEC6F2457}"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25BCC6E6-FB02-49C7-8F1F-01123F7E53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4B41E-F7E0-41BB-9B36-E3ECC83BC46D}">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227</v>
      </c>
      <c r="B1" s="338" t="s">
        <v>228</v>
      </c>
      <c r="C1" s="338" t="s">
        <v>229</v>
      </c>
      <c r="D1" s="338" t="s">
        <v>230</v>
      </c>
      <c r="E1" s="338" t="s">
        <v>231</v>
      </c>
      <c r="F1" s="338" t="s">
        <v>149</v>
      </c>
      <c r="G1" s="338"/>
      <c r="I1" s="340" t="s">
        <v>232</v>
      </c>
      <c r="L1" s="340" t="s">
        <v>233</v>
      </c>
      <c r="M1" s="340" t="s">
        <v>234</v>
      </c>
      <c r="N1" s="340" t="s">
        <v>235</v>
      </c>
      <c r="O1" s="340" t="s">
        <v>236</v>
      </c>
      <c r="P1" s="340" t="s">
        <v>237</v>
      </c>
      <c r="Q1" s="340" t="s">
        <v>238</v>
      </c>
      <c r="R1" s="340" t="s">
        <v>239</v>
      </c>
      <c r="S1" s="340" t="s">
        <v>240</v>
      </c>
      <c r="T1" s="340" t="s">
        <v>233</v>
      </c>
      <c r="U1" s="340" t="s">
        <v>232</v>
      </c>
    </row>
    <row r="2" spans="1:34" x14ac:dyDescent="0.25">
      <c r="A2" s="341" t="s">
        <v>241</v>
      </c>
      <c r="I2" s="342" t="s">
        <v>227</v>
      </c>
      <c r="L2" s="342" t="s">
        <v>242</v>
      </c>
      <c r="M2" s="342" t="s">
        <v>243</v>
      </c>
      <c r="N2" s="342" t="s">
        <v>243</v>
      </c>
      <c r="O2" s="342" t="s">
        <v>243</v>
      </c>
      <c r="P2" s="342" t="s">
        <v>244</v>
      </c>
      <c r="Q2" s="342" t="s">
        <v>245</v>
      </c>
      <c r="R2" s="342"/>
      <c r="S2" s="342"/>
      <c r="T2" s="342" t="s">
        <v>242</v>
      </c>
      <c r="U2" s="343" t="s">
        <v>227</v>
      </c>
    </row>
    <row r="3" spans="1:34" x14ac:dyDescent="0.25">
      <c r="A3" s="344" t="s">
        <v>129</v>
      </c>
      <c r="B3" s="344" t="s">
        <v>246</v>
      </c>
      <c r="C3" s="344" t="s">
        <v>247</v>
      </c>
      <c r="D3" s="345" t="s">
        <v>248</v>
      </c>
      <c r="E3" s="339" t="s">
        <v>249</v>
      </c>
      <c r="I3" s="342" t="s">
        <v>228</v>
      </c>
      <c r="L3" s="342" t="s">
        <v>250</v>
      </c>
      <c r="M3" s="342" t="s">
        <v>251</v>
      </c>
      <c r="N3" s="342" t="s">
        <v>251</v>
      </c>
      <c r="O3" s="342" t="s">
        <v>252</v>
      </c>
      <c r="P3" s="342" t="s">
        <v>253</v>
      </c>
      <c r="Q3" s="342" t="s">
        <v>254</v>
      </c>
      <c r="R3" s="342"/>
      <c r="S3" s="342"/>
      <c r="T3" s="342" t="s">
        <v>250</v>
      </c>
      <c r="U3" s="342" t="s">
        <v>227</v>
      </c>
      <c r="W3" s="339" t="s">
        <v>255</v>
      </c>
      <c r="X3" s="339" t="s">
        <v>256</v>
      </c>
    </row>
    <row r="4" spans="1:34" x14ac:dyDescent="0.25">
      <c r="A4" s="339" t="s">
        <v>257</v>
      </c>
      <c r="B4" s="339" t="s">
        <v>258</v>
      </c>
      <c r="C4" s="339" t="s">
        <v>259</v>
      </c>
      <c r="D4" s="345" t="s">
        <v>260</v>
      </c>
      <c r="E4" s="339" t="s">
        <v>261</v>
      </c>
      <c r="I4" s="342" t="s">
        <v>229</v>
      </c>
      <c r="L4" s="342" t="s">
        <v>262</v>
      </c>
      <c r="M4" s="342" t="s">
        <v>263</v>
      </c>
      <c r="N4" s="342" t="s">
        <v>263</v>
      </c>
      <c r="O4" s="342" t="s">
        <v>263</v>
      </c>
      <c r="P4" s="342" t="s">
        <v>264</v>
      </c>
      <c r="Q4" s="342" t="s">
        <v>265</v>
      </c>
      <c r="R4" s="342"/>
      <c r="S4" s="342"/>
      <c r="T4" s="342" t="s">
        <v>262</v>
      </c>
      <c r="U4" s="342" t="s">
        <v>229</v>
      </c>
    </row>
    <row r="5" spans="1:34" x14ac:dyDescent="0.25">
      <c r="A5" s="344" t="str">
        <f>+Introduction!C7</f>
        <v>Denmark</v>
      </c>
      <c r="B5" s="346" t="str">
        <f t="shared" ref="B5" si="0">VLOOKUP($A$5,translationcountries,3,FALSE)</f>
        <v>Dinamarca</v>
      </c>
      <c r="C5" s="346" t="str">
        <f>VLOOKUP($A$5,translationcountries,2,FALSE)</f>
        <v>Danemark</v>
      </c>
      <c r="D5" s="346" t="str">
        <f>VLOOKUP($A$5,translationcountries,4,FALSE)</f>
        <v>Дания</v>
      </c>
      <c r="E5" s="346" t="str">
        <f>VLOOKUP($A$5,translationcountries,5,FALSE)</f>
        <v>الدانمرك</v>
      </c>
      <c r="F5" s="346">
        <f>VLOOKUP($A$5,translationcountries,6,FALSE)</f>
        <v>0</v>
      </c>
      <c r="G5" s="346"/>
      <c r="I5" s="342" t="s">
        <v>230</v>
      </c>
      <c r="L5" s="342" t="s">
        <v>267</v>
      </c>
      <c r="M5" s="342" t="s">
        <v>268</v>
      </c>
      <c r="N5" s="342" t="s">
        <v>268</v>
      </c>
      <c r="O5" s="342" t="s">
        <v>269</v>
      </c>
      <c r="P5" s="342" t="s">
        <v>270</v>
      </c>
      <c r="Q5" s="342" t="s">
        <v>271</v>
      </c>
      <c r="R5" s="342"/>
      <c r="S5" s="342"/>
      <c r="T5" s="342" t="s">
        <v>267</v>
      </c>
      <c r="U5" s="343" t="s">
        <v>227</v>
      </c>
    </row>
    <row r="6" spans="1:34" x14ac:dyDescent="0.25">
      <c r="A6" s="344" t="s">
        <v>272</v>
      </c>
      <c r="B6" s="339" t="s">
        <v>273</v>
      </c>
      <c r="C6" s="339" t="s">
        <v>274</v>
      </c>
      <c r="D6" s="345" t="s">
        <v>275</v>
      </c>
      <c r="E6" s="339" t="s">
        <v>276</v>
      </c>
      <c r="I6" s="342" t="s">
        <v>231</v>
      </c>
      <c r="L6" s="342" t="s">
        <v>277</v>
      </c>
      <c r="M6" s="342" t="s">
        <v>278</v>
      </c>
      <c r="N6" s="342" t="s">
        <v>279</v>
      </c>
      <c r="O6" s="342" t="s">
        <v>280</v>
      </c>
      <c r="P6" s="342" t="s">
        <v>281</v>
      </c>
      <c r="Q6" s="342" t="s">
        <v>282</v>
      </c>
      <c r="R6" s="342"/>
      <c r="S6" s="342"/>
      <c r="T6" s="342" t="s">
        <v>277</v>
      </c>
      <c r="U6" s="343" t="s">
        <v>227</v>
      </c>
    </row>
    <row r="7" spans="1:34" x14ac:dyDescent="0.25">
      <c r="A7" s="344" t="s">
        <v>31</v>
      </c>
      <c r="B7" s="339" t="s">
        <v>283</v>
      </c>
      <c r="C7" s="339" t="s">
        <v>284</v>
      </c>
      <c r="D7" s="345" t="s">
        <v>285</v>
      </c>
      <c r="E7" s="339" t="s">
        <v>286</v>
      </c>
      <c r="I7" s="342" t="s">
        <v>149</v>
      </c>
      <c r="L7" s="342" t="s">
        <v>287</v>
      </c>
      <c r="M7" s="342" t="s">
        <v>288</v>
      </c>
      <c r="N7" s="342" t="s">
        <v>289</v>
      </c>
      <c r="O7" s="342" t="s">
        <v>288</v>
      </c>
      <c r="P7" s="342" t="s">
        <v>290</v>
      </c>
      <c r="Q7" s="342" t="s">
        <v>291</v>
      </c>
      <c r="R7" s="342"/>
      <c r="S7" s="342"/>
      <c r="T7" s="342" t="s">
        <v>287</v>
      </c>
      <c r="U7" s="343" t="s">
        <v>227</v>
      </c>
      <c r="X7" s="342" t="str" cm="1">
        <f t="array" aca="1" ref="X7" ca="1">CELL("filename")</f>
        <v>C:\Users\johnstonr\WHOUNICEF Dropbox\WHOUNICEF Team Folder\Schools\2026 Report\Country files\Country files multilingual\Country files v09\[JMP_2026_WinS_DNK_Denmark.xlsx]Introduction</v>
      </c>
    </row>
    <row r="8" spans="1:34" x14ac:dyDescent="0.25">
      <c r="A8" s="339" t="s">
        <v>130</v>
      </c>
      <c r="B8" s="339" t="s">
        <v>292</v>
      </c>
      <c r="C8" s="339" t="s">
        <v>293</v>
      </c>
      <c r="D8" s="345" t="s">
        <v>294</v>
      </c>
      <c r="E8" s="339" t="s">
        <v>295</v>
      </c>
      <c r="I8" s="342"/>
      <c r="L8" s="342" t="s">
        <v>296</v>
      </c>
      <c r="M8" s="342" t="s">
        <v>297</v>
      </c>
      <c r="N8" s="342" t="s">
        <v>298</v>
      </c>
      <c r="O8" s="342" t="s">
        <v>297</v>
      </c>
      <c r="P8" s="342" t="s">
        <v>299</v>
      </c>
      <c r="Q8" s="342" t="s">
        <v>300</v>
      </c>
      <c r="R8" s="342"/>
      <c r="S8" s="342"/>
      <c r="T8" s="342" t="s">
        <v>296</v>
      </c>
      <c r="U8" s="343" t="s">
        <v>229</v>
      </c>
      <c r="X8" s="342" t="str">
        <f ca="1">IFERROR(MID(X7,FIND(CHAR(1),SUBSTITUTE(X7,"\",CHAR(1),LEN(X7)-LEN(SUBSTITUTE(X7,"\",""))))+1,FIND(CHAR(1),SUBSTITUTE(X7,".",CHAR(1),LEN(X7)-LEN(SUBSTITUTE(X7,".",""))))-FIND(CHAR(1),SUBSTITUTE(X7,"\",CHAR(1),LEN(X7)-LEN(SUBSTITUTE(X7,"\",""))))-1),"")</f>
        <v>[JMP_2026_WinS_DNK_Denmark</v>
      </c>
    </row>
    <row r="9" spans="1:34" x14ac:dyDescent="0.25">
      <c r="A9" s="344" t="s">
        <v>301</v>
      </c>
      <c r="B9" s="339" t="s">
        <v>302</v>
      </c>
      <c r="C9" s="339" t="s">
        <v>303</v>
      </c>
      <c r="D9" s="345" t="s">
        <v>304</v>
      </c>
      <c r="E9" s="339" t="s">
        <v>305</v>
      </c>
      <c r="L9" s="342" t="s">
        <v>306</v>
      </c>
      <c r="M9" s="342" t="s">
        <v>307</v>
      </c>
      <c r="N9" s="342" t="s">
        <v>308</v>
      </c>
      <c r="O9" s="342" t="s">
        <v>309</v>
      </c>
      <c r="P9" s="342" t="s">
        <v>310</v>
      </c>
      <c r="Q9" s="342" t="s">
        <v>311</v>
      </c>
      <c r="R9" s="342"/>
      <c r="S9" s="342"/>
      <c r="T9" s="342" t="s">
        <v>306</v>
      </c>
      <c r="U9" s="343" t="s">
        <v>231</v>
      </c>
      <c r="X9" s="342" t="s">
        <v>266</v>
      </c>
    </row>
    <row r="10" spans="1:34" x14ac:dyDescent="0.25">
      <c r="A10" s="344" t="s">
        <v>312</v>
      </c>
      <c r="B10" s="339" t="s">
        <v>313</v>
      </c>
      <c r="C10" s="339" t="s">
        <v>314</v>
      </c>
      <c r="D10" s="345" t="s">
        <v>315</v>
      </c>
      <c r="E10" s="339" t="s">
        <v>316</v>
      </c>
      <c r="I10" s="347" t="s">
        <v>317</v>
      </c>
      <c r="L10" s="342" t="s">
        <v>318</v>
      </c>
      <c r="M10" s="342" t="s">
        <v>319</v>
      </c>
      <c r="N10" s="342" t="s">
        <v>320</v>
      </c>
      <c r="O10" s="342" t="s">
        <v>319</v>
      </c>
      <c r="P10" s="342" t="s">
        <v>321</v>
      </c>
      <c r="Q10" s="342" t="s">
        <v>322</v>
      </c>
      <c r="R10" s="342"/>
      <c r="S10" s="342"/>
      <c r="T10" s="342" t="s">
        <v>318</v>
      </c>
      <c r="U10" s="343" t="s">
        <v>228</v>
      </c>
      <c r="W10" s="344" t="s">
        <v>323</v>
      </c>
      <c r="X10" s="344" t="s">
        <v>324</v>
      </c>
    </row>
    <row r="11" spans="1:34" x14ac:dyDescent="0.25">
      <c r="A11" s="344" t="s">
        <v>225</v>
      </c>
      <c r="B11" s="339" t="s">
        <v>325</v>
      </c>
      <c r="C11" s="339" t="s">
        <v>326</v>
      </c>
      <c r="D11" s="345" t="s">
        <v>327</v>
      </c>
      <c r="E11" s="339" t="s">
        <v>328</v>
      </c>
      <c r="I11" s="342" t="str">
        <f>HLOOKUP(Introduction!$G$4,nametranslations,18,FALSE)</f>
        <v>Notes on how to read the country file</v>
      </c>
      <c r="L11" s="342" t="s">
        <v>329</v>
      </c>
      <c r="M11" s="342" t="s">
        <v>330</v>
      </c>
      <c r="N11" s="342" t="s">
        <v>331</v>
      </c>
      <c r="O11" s="342" t="s">
        <v>330</v>
      </c>
      <c r="P11" s="342" t="s">
        <v>332</v>
      </c>
      <c r="Q11" s="342" t="s">
        <v>333</v>
      </c>
      <c r="R11" s="342"/>
      <c r="S11" s="342"/>
      <c r="T11" s="342" t="s">
        <v>329</v>
      </c>
      <c r="U11" s="343" t="s">
        <v>227</v>
      </c>
    </row>
    <row r="12" spans="1:34" x14ac:dyDescent="0.25">
      <c r="A12" s="344" t="s">
        <v>32</v>
      </c>
      <c r="B12" s="344" t="s">
        <v>334</v>
      </c>
      <c r="C12" s="344" t="s">
        <v>335</v>
      </c>
      <c r="D12" s="345" t="s">
        <v>336</v>
      </c>
      <c r="E12" s="344" t="s">
        <v>337</v>
      </c>
      <c r="I12" s="342" t="str">
        <f>HLOOKUP(Introduction!$G$4,nametranslations,24,FALSE)</f>
        <v>Total</v>
      </c>
      <c r="L12" s="342" t="s">
        <v>338</v>
      </c>
      <c r="M12" s="342" t="s">
        <v>339</v>
      </c>
      <c r="N12" s="342" t="s">
        <v>340</v>
      </c>
      <c r="O12" s="342" t="s">
        <v>341</v>
      </c>
      <c r="P12" s="342" t="s">
        <v>342</v>
      </c>
      <c r="Q12" s="342" t="s">
        <v>343</v>
      </c>
      <c r="R12" s="342"/>
      <c r="S12" s="342"/>
      <c r="T12" s="342" t="s">
        <v>338</v>
      </c>
      <c r="U12" s="343" t="s">
        <v>227</v>
      </c>
      <c r="W12" s="339" t="s">
        <v>344</v>
      </c>
      <c r="X12" s="339" t="s">
        <v>345</v>
      </c>
      <c r="Z12" s="339" t="s">
        <v>346</v>
      </c>
      <c r="AC12" s="339" t="s">
        <v>347</v>
      </c>
      <c r="AH12" s="348" t="str" cm="1">
        <f t="array" aca="1" ref="AH12" ca="1">MID(CELL("filename"),FIND("~",SUBSTITUTE(CELL("filename"),"_","~",3))+1,3)</f>
        <v>DNK</v>
      </c>
    </row>
    <row r="13" spans="1:34" x14ac:dyDescent="0.25">
      <c r="A13" s="344" t="s">
        <v>348</v>
      </c>
      <c r="B13" s="344" t="s">
        <v>349</v>
      </c>
      <c r="C13" s="344" t="s">
        <v>350</v>
      </c>
      <c r="D13" s="345" t="s">
        <v>351</v>
      </c>
      <c r="E13" s="344" t="s">
        <v>352</v>
      </c>
      <c r="I13" s="342" t="str">
        <f>HLOOKUP(Introduction!$G$4,nametranslations,25,FALSE)</f>
        <v>Rural</v>
      </c>
      <c r="L13" s="342" t="s">
        <v>353</v>
      </c>
      <c r="M13" s="342" t="s">
        <v>354</v>
      </c>
      <c r="N13" s="342" t="s">
        <v>355</v>
      </c>
      <c r="O13" s="342" t="s">
        <v>356</v>
      </c>
      <c r="P13" s="342" t="s">
        <v>357</v>
      </c>
      <c r="Q13" s="342" t="s">
        <v>358</v>
      </c>
      <c r="R13" s="342"/>
      <c r="S13" s="342"/>
      <c r="T13" s="342" t="s">
        <v>353</v>
      </c>
      <c r="U13" s="343" t="s">
        <v>229</v>
      </c>
    </row>
    <row r="14" spans="1:34" x14ac:dyDescent="0.25">
      <c r="A14" s="339" t="s">
        <v>132</v>
      </c>
      <c r="B14" s="339" t="s">
        <v>359</v>
      </c>
      <c r="C14" s="339" t="s">
        <v>360</v>
      </c>
      <c r="D14" s="345" t="s">
        <v>361</v>
      </c>
      <c r="E14" s="339" t="s">
        <v>362</v>
      </c>
      <c r="I14" s="342" t="str">
        <f>HLOOKUP(Introduction!$G$4,nametranslations,26,FALSE)</f>
        <v>Urban</v>
      </c>
      <c r="L14" s="342" t="s">
        <v>363</v>
      </c>
      <c r="M14" s="342" t="s">
        <v>364</v>
      </c>
      <c r="N14" s="342" t="s">
        <v>365</v>
      </c>
      <c r="O14" s="342" t="s">
        <v>366</v>
      </c>
      <c r="P14" s="342" t="s">
        <v>367</v>
      </c>
      <c r="Q14" s="342" t="s">
        <v>368</v>
      </c>
      <c r="R14" s="342"/>
      <c r="S14" s="342"/>
      <c r="T14" s="342" t="s">
        <v>363</v>
      </c>
      <c r="U14" s="343" t="s">
        <v>227</v>
      </c>
    </row>
    <row r="15" spans="1:34" x14ac:dyDescent="0.25">
      <c r="A15" s="339" t="s">
        <v>133</v>
      </c>
      <c r="B15" s="339" t="s">
        <v>369</v>
      </c>
      <c r="C15" s="344" t="s">
        <v>370</v>
      </c>
      <c r="D15" s="345" t="s">
        <v>371</v>
      </c>
      <c r="E15" s="344" t="s">
        <v>372</v>
      </c>
      <c r="I15" s="342" t="str">
        <f>HLOOKUP(Introduction!$G$4,nametranslations,27,FALSE)</f>
        <v>Pre-primary</v>
      </c>
      <c r="L15" s="342" t="s">
        <v>373</v>
      </c>
      <c r="M15" s="342" t="s">
        <v>374</v>
      </c>
      <c r="N15" s="342" t="s">
        <v>375</v>
      </c>
      <c r="O15" s="342" t="s">
        <v>374</v>
      </c>
      <c r="P15" s="342" t="s">
        <v>376</v>
      </c>
      <c r="Q15" s="342" t="s">
        <v>377</v>
      </c>
      <c r="R15" s="342"/>
      <c r="S15" s="342"/>
      <c r="T15" s="342" t="s">
        <v>373</v>
      </c>
      <c r="U15" s="343" t="s">
        <v>227</v>
      </c>
    </row>
    <row r="16" spans="1:34" x14ac:dyDescent="0.25">
      <c r="A16" s="339" t="s">
        <v>134</v>
      </c>
      <c r="B16" s="344" t="s">
        <v>378</v>
      </c>
      <c r="C16" s="344" t="s">
        <v>379</v>
      </c>
      <c r="D16" s="345" t="s">
        <v>380</v>
      </c>
      <c r="E16" s="344" t="s">
        <v>381</v>
      </c>
      <c r="I16" s="342" t="str">
        <f>HLOOKUP(Introduction!$G$4,nametranslations,28,FALSE)</f>
        <v>Primary</v>
      </c>
      <c r="L16" s="342" t="s">
        <v>382</v>
      </c>
      <c r="M16" s="342" t="s">
        <v>383</v>
      </c>
      <c r="N16" s="342" t="s">
        <v>384</v>
      </c>
      <c r="O16" s="342" t="s">
        <v>383</v>
      </c>
      <c r="P16" s="342" t="s">
        <v>385</v>
      </c>
      <c r="Q16" s="342" t="s">
        <v>386</v>
      </c>
      <c r="R16" s="342"/>
      <c r="S16" s="342"/>
      <c r="T16" s="342" t="s">
        <v>382</v>
      </c>
      <c r="U16" s="343" t="s">
        <v>227</v>
      </c>
    </row>
    <row r="17" spans="1:21" x14ac:dyDescent="0.25">
      <c r="A17" s="339" t="s">
        <v>387</v>
      </c>
      <c r="B17" s="344" t="s">
        <v>388</v>
      </c>
      <c r="C17" s="344" t="s">
        <v>389</v>
      </c>
      <c r="D17" s="345" t="s">
        <v>390</v>
      </c>
      <c r="E17" s="344" t="s">
        <v>391</v>
      </c>
      <c r="I17" s="342" t="str">
        <f>HLOOKUP(Introduction!$G$4,nametranslations,29,FALSE)</f>
        <v>Secondary</v>
      </c>
      <c r="L17" s="342" t="s">
        <v>392</v>
      </c>
      <c r="M17" s="342" t="s">
        <v>393</v>
      </c>
      <c r="N17" s="342" t="s">
        <v>394</v>
      </c>
      <c r="O17" s="342" t="s">
        <v>395</v>
      </c>
      <c r="P17" s="342" t="s">
        <v>396</v>
      </c>
      <c r="Q17" s="342" t="s">
        <v>397</v>
      </c>
      <c r="R17" s="342"/>
      <c r="S17" s="342"/>
      <c r="T17" s="342" t="s">
        <v>392</v>
      </c>
      <c r="U17" s="343" t="s">
        <v>227</v>
      </c>
    </row>
    <row r="18" spans="1:21" x14ac:dyDescent="0.25">
      <c r="A18" s="339" t="s">
        <v>398</v>
      </c>
      <c r="B18" s="344" t="s">
        <v>399</v>
      </c>
      <c r="C18" s="344" t="s">
        <v>400</v>
      </c>
      <c r="D18" s="345" t="s">
        <v>401</v>
      </c>
      <c r="E18" s="344" t="s">
        <v>402</v>
      </c>
      <c r="I18" s="342"/>
      <c r="L18" s="342" t="s">
        <v>403</v>
      </c>
      <c r="M18" s="342" t="s">
        <v>404</v>
      </c>
      <c r="N18" s="342" t="s">
        <v>404</v>
      </c>
      <c r="O18" s="342" t="s">
        <v>404</v>
      </c>
      <c r="P18" s="342" t="s">
        <v>405</v>
      </c>
      <c r="Q18" s="342" t="s">
        <v>406</v>
      </c>
      <c r="R18" s="342"/>
      <c r="S18" s="342"/>
      <c r="T18" s="342" t="s">
        <v>403</v>
      </c>
      <c r="U18" s="343" t="s">
        <v>229</v>
      </c>
    </row>
    <row r="19" spans="1:21" x14ac:dyDescent="0.25">
      <c r="A19" s="341" t="s">
        <v>407</v>
      </c>
      <c r="I19" s="342"/>
      <c r="L19" s="342" t="s">
        <v>408</v>
      </c>
      <c r="M19" s="342" t="s">
        <v>409</v>
      </c>
      <c r="N19" s="342" t="s">
        <v>410</v>
      </c>
      <c r="O19" s="342" t="s">
        <v>411</v>
      </c>
      <c r="P19" s="342" t="s">
        <v>412</v>
      </c>
      <c r="Q19" s="342" t="s">
        <v>413</v>
      </c>
      <c r="R19" s="342"/>
      <c r="S19" s="342"/>
      <c r="T19" s="342" t="s">
        <v>408</v>
      </c>
      <c r="U19" s="343" t="s">
        <v>229</v>
      </c>
    </row>
    <row r="20" spans="1:21" x14ac:dyDescent="0.25">
      <c r="A20" s="339" t="s">
        <v>136</v>
      </c>
      <c r="B20" s="344" t="s">
        <v>414</v>
      </c>
      <c r="C20" s="344" t="s">
        <v>415</v>
      </c>
      <c r="D20" s="345" t="s">
        <v>416</v>
      </c>
      <c r="E20" s="344" t="s">
        <v>417</v>
      </c>
      <c r="I20" s="342"/>
      <c r="L20" s="342" t="s">
        <v>418</v>
      </c>
      <c r="M20" s="342" t="s">
        <v>419</v>
      </c>
      <c r="N20" s="342" t="s">
        <v>420</v>
      </c>
      <c r="O20" s="342" t="s">
        <v>419</v>
      </c>
      <c r="P20" s="342" t="s">
        <v>421</v>
      </c>
      <c r="Q20" s="342" t="s">
        <v>422</v>
      </c>
      <c r="R20" s="342"/>
      <c r="S20" s="342"/>
      <c r="T20" s="342" t="s">
        <v>418</v>
      </c>
      <c r="U20" s="343" t="s">
        <v>229</v>
      </c>
    </row>
    <row r="21" spans="1:21" x14ac:dyDescent="0.25">
      <c r="A21" s="339" t="s">
        <v>177</v>
      </c>
      <c r="B21" s="344" t="s">
        <v>423</v>
      </c>
      <c r="C21" s="344" t="s">
        <v>424</v>
      </c>
      <c r="D21" s="345" t="s">
        <v>425</v>
      </c>
      <c r="E21" s="344" t="s">
        <v>426</v>
      </c>
      <c r="I21" s="342"/>
      <c r="L21" s="342" t="s">
        <v>427</v>
      </c>
      <c r="M21" s="342" t="s">
        <v>428</v>
      </c>
      <c r="N21" s="342" t="s">
        <v>429</v>
      </c>
      <c r="O21" s="342" t="s">
        <v>430</v>
      </c>
      <c r="P21" s="342" t="s">
        <v>431</v>
      </c>
      <c r="Q21" s="342" t="s">
        <v>432</v>
      </c>
      <c r="R21" s="342"/>
      <c r="S21" s="342"/>
      <c r="T21" s="342" t="s">
        <v>427</v>
      </c>
      <c r="U21" s="343" t="s">
        <v>227</v>
      </c>
    </row>
    <row r="22" spans="1:21" x14ac:dyDescent="0.25">
      <c r="A22" s="339" t="s">
        <v>14</v>
      </c>
      <c r="B22" s="344" t="s">
        <v>433</v>
      </c>
      <c r="C22" s="344" t="s">
        <v>434</v>
      </c>
      <c r="D22" s="345" t="s">
        <v>435</v>
      </c>
      <c r="E22" s="344" t="s">
        <v>436</v>
      </c>
      <c r="I22" s="342"/>
      <c r="L22" s="342" t="s">
        <v>437</v>
      </c>
      <c r="M22" s="342" t="s">
        <v>438</v>
      </c>
      <c r="N22" s="342" t="s">
        <v>438</v>
      </c>
      <c r="O22" s="342" t="s">
        <v>438</v>
      </c>
      <c r="P22" s="342" t="s">
        <v>439</v>
      </c>
      <c r="Q22" s="342" t="s">
        <v>440</v>
      </c>
      <c r="R22" s="342"/>
      <c r="S22" s="342"/>
      <c r="T22" s="342" t="s">
        <v>437</v>
      </c>
      <c r="U22" s="343" t="s">
        <v>229</v>
      </c>
    </row>
    <row r="23" spans="1:21" x14ac:dyDescent="0.25">
      <c r="A23" s="339" t="s">
        <v>15</v>
      </c>
      <c r="B23" s="344" t="s">
        <v>441</v>
      </c>
      <c r="C23" s="344" t="s">
        <v>442</v>
      </c>
      <c r="D23" s="345" t="s">
        <v>443</v>
      </c>
      <c r="E23" s="344" t="s">
        <v>444</v>
      </c>
      <c r="I23" s="342"/>
      <c r="L23" s="342" t="s">
        <v>445</v>
      </c>
      <c r="M23" s="342" t="s">
        <v>446</v>
      </c>
      <c r="N23" s="342" t="s">
        <v>446</v>
      </c>
      <c r="O23" s="342" t="s">
        <v>446</v>
      </c>
      <c r="P23" s="342" t="s">
        <v>447</v>
      </c>
      <c r="Q23" s="342" t="s">
        <v>448</v>
      </c>
      <c r="R23" s="342"/>
      <c r="S23" s="342"/>
      <c r="T23" s="342" t="s">
        <v>445</v>
      </c>
      <c r="U23" s="343" t="s">
        <v>227</v>
      </c>
    </row>
    <row r="24" spans="1:21" x14ac:dyDescent="0.25">
      <c r="A24" s="339" t="s">
        <v>449</v>
      </c>
      <c r="B24" s="344" t="s">
        <v>449</v>
      </c>
      <c r="C24" s="339" t="s">
        <v>449</v>
      </c>
      <c r="D24" s="345" t="s">
        <v>450</v>
      </c>
      <c r="E24" s="339" t="s">
        <v>451</v>
      </c>
      <c r="I24" s="347" t="s">
        <v>452</v>
      </c>
      <c r="L24" s="342" t="s">
        <v>453</v>
      </c>
      <c r="M24" s="342" t="s">
        <v>454</v>
      </c>
      <c r="N24" s="342" t="s">
        <v>455</v>
      </c>
      <c r="O24" s="342" t="s">
        <v>454</v>
      </c>
      <c r="P24" s="342" t="s">
        <v>456</v>
      </c>
      <c r="Q24" s="342" t="s">
        <v>457</v>
      </c>
      <c r="R24" s="342"/>
      <c r="S24" s="342"/>
      <c r="T24" s="342" t="s">
        <v>453</v>
      </c>
      <c r="U24" s="343" t="s">
        <v>227</v>
      </c>
    </row>
    <row r="25" spans="1:21" x14ac:dyDescent="0.25">
      <c r="A25" s="339" t="s">
        <v>2</v>
      </c>
      <c r="B25" s="344" t="s">
        <v>2</v>
      </c>
      <c r="C25" s="339" t="s">
        <v>2</v>
      </c>
      <c r="D25" s="345" t="s">
        <v>458</v>
      </c>
      <c r="E25" s="339" t="s">
        <v>459</v>
      </c>
      <c r="I25" s="342" t="str">
        <f>HLOOKUP(Introduction!$G$4,nametranslations,36,FALSE)</f>
        <v>Proportion of Schools (%)</v>
      </c>
      <c r="L25" s="342" t="s">
        <v>460</v>
      </c>
      <c r="M25" s="342" t="s">
        <v>461</v>
      </c>
      <c r="N25" s="342" t="s">
        <v>462</v>
      </c>
      <c r="O25" s="342" t="s">
        <v>463</v>
      </c>
      <c r="P25" s="342" t="s">
        <v>464</v>
      </c>
      <c r="Q25" s="342" t="s">
        <v>465</v>
      </c>
      <c r="R25" s="342"/>
      <c r="S25" s="342"/>
      <c r="T25" s="342" t="s">
        <v>460</v>
      </c>
      <c r="U25" s="343" t="s">
        <v>231</v>
      </c>
    </row>
    <row r="26" spans="1:21" x14ac:dyDescent="0.25">
      <c r="A26" s="339" t="s">
        <v>1</v>
      </c>
      <c r="B26" s="344" t="s">
        <v>466</v>
      </c>
      <c r="C26" s="339" t="s">
        <v>467</v>
      </c>
      <c r="D26" s="345" t="s">
        <v>468</v>
      </c>
      <c r="E26" s="339" t="s">
        <v>469</v>
      </c>
      <c r="I26" s="342" t="s">
        <v>449</v>
      </c>
      <c r="L26" s="342" t="s">
        <v>470</v>
      </c>
      <c r="M26" s="342" t="s">
        <v>471</v>
      </c>
      <c r="N26" s="342" t="s">
        <v>471</v>
      </c>
      <c r="O26" s="342" t="s">
        <v>471</v>
      </c>
      <c r="P26" s="342" t="s">
        <v>472</v>
      </c>
      <c r="Q26" s="342" t="s">
        <v>473</v>
      </c>
      <c r="R26" s="342"/>
      <c r="S26" s="342"/>
      <c r="T26" s="342" t="s">
        <v>470</v>
      </c>
      <c r="U26" s="343" t="s">
        <v>227</v>
      </c>
    </row>
    <row r="27" spans="1:21" x14ac:dyDescent="0.25">
      <c r="A27" s="339" t="s">
        <v>16</v>
      </c>
      <c r="B27" s="344" t="s">
        <v>474</v>
      </c>
      <c r="C27" s="339" t="s">
        <v>475</v>
      </c>
      <c r="D27" s="345" t="s">
        <v>476</v>
      </c>
      <c r="E27" s="339" t="s">
        <v>477</v>
      </c>
      <c r="I27" s="342" t="str">
        <f>HLOOKUP(Introduction!$G$4,nametranslations,25,FALSE)</f>
        <v>Rural</v>
      </c>
      <c r="L27" s="342" t="s">
        <v>478</v>
      </c>
      <c r="M27" s="342" t="s">
        <v>479</v>
      </c>
      <c r="N27" s="342" t="s">
        <v>480</v>
      </c>
      <c r="O27" s="342" t="s">
        <v>481</v>
      </c>
      <c r="P27" s="342" t="s">
        <v>482</v>
      </c>
      <c r="Q27" s="342" t="s">
        <v>483</v>
      </c>
      <c r="R27" s="342"/>
      <c r="S27" s="342"/>
      <c r="T27" s="342" t="s">
        <v>478</v>
      </c>
      <c r="U27" s="343" t="s">
        <v>227</v>
      </c>
    </row>
    <row r="28" spans="1:21" x14ac:dyDescent="0.25">
      <c r="A28" s="339" t="s">
        <v>17</v>
      </c>
      <c r="B28" s="349" t="s">
        <v>484</v>
      </c>
      <c r="C28" s="339" t="s">
        <v>485</v>
      </c>
      <c r="D28" s="345" t="s">
        <v>486</v>
      </c>
      <c r="E28" s="339" t="s">
        <v>487</v>
      </c>
      <c r="I28" s="342" t="str">
        <f>HLOOKUP(Introduction!$G$4,nametranslations,26,FALSE)</f>
        <v>Urban</v>
      </c>
      <c r="L28" s="342" t="s">
        <v>488</v>
      </c>
      <c r="M28" s="342" t="s">
        <v>489</v>
      </c>
      <c r="N28" s="342" t="s">
        <v>490</v>
      </c>
      <c r="O28" s="342" t="s">
        <v>491</v>
      </c>
      <c r="P28" s="342" t="s">
        <v>492</v>
      </c>
      <c r="Q28" s="342" t="s">
        <v>493</v>
      </c>
      <c r="R28" s="342"/>
      <c r="S28" s="342"/>
      <c r="T28" s="342" t="s">
        <v>488</v>
      </c>
      <c r="U28" s="343" t="s">
        <v>229</v>
      </c>
    </row>
    <row r="29" spans="1:21" x14ac:dyDescent="0.25">
      <c r="A29" s="339" t="s">
        <v>18</v>
      </c>
      <c r="B29" s="349" t="s">
        <v>494</v>
      </c>
      <c r="C29" s="339" t="s">
        <v>495</v>
      </c>
      <c r="D29" s="345" t="s">
        <v>496</v>
      </c>
      <c r="E29" s="339" t="s">
        <v>497</v>
      </c>
      <c r="I29" s="342" t="str">
        <f>HLOOKUP(Introduction!$G$4,nametranslations,27,FALSE)</f>
        <v>Pre-primary</v>
      </c>
      <c r="L29" s="342" t="s">
        <v>498</v>
      </c>
      <c r="M29" s="342" t="s">
        <v>499</v>
      </c>
      <c r="N29" s="342" t="s">
        <v>500</v>
      </c>
      <c r="O29" s="342" t="s">
        <v>501</v>
      </c>
      <c r="P29" s="342" t="s">
        <v>502</v>
      </c>
      <c r="Q29" s="342" t="s">
        <v>503</v>
      </c>
      <c r="R29" s="342"/>
      <c r="S29" s="342"/>
      <c r="T29" s="342" t="s">
        <v>498</v>
      </c>
      <c r="U29" s="343" t="s">
        <v>227</v>
      </c>
    </row>
    <row r="30" spans="1:21" x14ac:dyDescent="0.25">
      <c r="A30" s="339" t="s">
        <v>33</v>
      </c>
      <c r="B30" s="344" t="s">
        <v>504</v>
      </c>
      <c r="C30" s="344" t="s">
        <v>505</v>
      </c>
      <c r="D30" s="345" t="s">
        <v>506</v>
      </c>
      <c r="E30" s="344" t="s">
        <v>507</v>
      </c>
      <c r="I30" s="342" t="str">
        <f>HLOOKUP(Introduction!$G$4,nametranslations,28,FALSE)</f>
        <v>Primary</v>
      </c>
      <c r="L30" s="342" t="s">
        <v>508</v>
      </c>
      <c r="M30" s="342" t="s">
        <v>509</v>
      </c>
      <c r="N30" s="342" t="s">
        <v>509</v>
      </c>
      <c r="O30" s="342" t="s">
        <v>510</v>
      </c>
      <c r="P30" s="342" t="s">
        <v>511</v>
      </c>
      <c r="Q30" s="342" t="s">
        <v>512</v>
      </c>
      <c r="R30" s="342"/>
      <c r="S30" s="342"/>
      <c r="T30" s="342" t="s">
        <v>508</v>
      </c>
      <c r="U30" s="343" t="s">
        <v>227</v>
      </c>
    </row>
    <row r="31" spans="1:21" x14ac:dyDescent="0.25">
      <c r="A31" s="339" t="s">
        <v>34</v>
      </c>
      <c r="B31" s="344" t="s">
        <v>513</v>
      </c>
      <c r="C31" s="339" t="s">
        <v>514</v>
      </c>
      <c r="D31" s="345" t="s">
        <v>515</v>
      </c>
      <c r="E31" s="339" t="s">
        <v>516</v>
      </c>
      <c r="I31" s="342" t="str">
        <f>HLOOKUP(Introduction!$G$4,nametranslations,29,FALSE)</f>
        <v>Secondary</v>
      </c>
      <c r="L31" s="342" t="s">
        <v>517</v>
      </c>
      <c r="M31" s="342" t="s">
        <v>518</v>
      </c>
      <c r="N31" s="342" t="s">
        <v>519</v>
      </c>
      <c r="O31" s="342" t="s">
        <v>518</v>
      </c>
      <c r="P31" s="342" t="s">
        <v>520</v>
      </c>
      <c r="Q31" s="342" t="s">
        <v>521</v>
      </c>
      <c r="R31" s="342"/>
      <c r="S31" s="342"/>
      <c r="T31" s="342" t="s">
        <v>517</v>
      </c>
      <c r="U31" s="343" t="s">
        <v>227</v>
      </c>
    </row>
    <row r="32" spans="1:21" x14ac:dyDescent="0.25">
      <c r="A32" s="339" t="s">
        <v>35</v>
      </c>
      <c r="B32" s="344" t="s">
        <v>522</v>
      </c>
      <c r="C32" s="339" t="s">
        <v>523</v>
      </c>
      <c r="D32" s="345" t="s">
        <v>524</v>
      </c>
      <c r="E32" s="339" t="s">
        <v>525</v>
      </c>
      <c r="I32" s="342"/>
      <c r="L32" s="342" t="s">
        <v>526</v>
      </c>
      <c r="M32" s="342" t="s">
        <v>527</v>
      </c>
      <c r="N32" s="342" t="s">
        <v>528</v>
      </c>
      <c r="O32" s="342" t="s">
        <v>529</v>
      </c>
      <c r="P32" s="342" t="s">
        <v>530</v>
      </c>
      <c r="Q32" s="342" t="s">
        <v>531</v>
      </c>
      <c r="R32" s="342"/>
      <c r="S32" s="342"/>
      <c r="T32" s="342" t="s">
        <v>526</v>
      </c>
      <c r="U32" s="343" t="s">
        <v>228</v>
      </c>
    </row>
    <row r="33" spans="1:21" x14ac:dyDescent="0.25">
      <c r="A33" s="339" t="s">
        <v>182</v>
      </c>
      <c r="B33" s="344" t="s">
        <v>532</v>
      </c>
      <c r="C33" s="339" t="s">
        <v>533</v>
      </c>
      <c r="D33" s="345" t="s">
        <v>534</v>
      </c>
      <c r="E33" s="339" t="s">
        <v>535</v>
      </c>
      <c r="L33" s="342" t="s">
        <v>536</v>
      </c>
      <c r="M33" s="342" t="s">
        <v>537</v>
      </c>
      <c r="N33" s="342" t="s">
        <v>538</v>
      </c>
      <c r="O33" s="342" t="s">
        <v>539</v>
      </c>
      <c r="P33" s="342" t="s">
        <v>540</v>
      </c>
      <c r="Q33" s="342" t="s">
        <v>541</v>
      </c>
      <c r="R33" s="342"/>
      <c r="S33" s="342"/>
      <c r="T33" s="342" t="s">
        <v>536</v>
      </c>
      <c r="U33" s="343" t="s">
        <v>227</v>
      </c>
    </row>
    <row r="34" spans="1:21" x14ac:dyDescent="0.25">
      <c r="A34" s="339" t="s">
        <v>226</v>
      </c>
      <c r="B34" s="344" t="s">
        <v>542</v>
      </c>
      <c r="C34" s="339" t="s">
        <v>543</v>
      </c>
      <c r="D34" s="345" t="s">
        <v>544</v>
      </c>
      <c r="E34" s="344" t="s">
        <v>545</v>
      </c>
      <c r="L34" s="342" t="s">
        <v>546</v>
      </c>
      <c r="M34" s="342" t="s">
        <v>547</v>
      </c>
      <c r="N34" s="342" t="s">
        <v>548</v>
      </c>
      <c r="O34" s="342" t="s">
        <v>547</v>
      </c>
      <c r="P34" s="342" t="s">
        <v>549</v>
      </c>
      <c r="Q34" s="342" t="s">
        <v>550</v>
      </c>
      <c r="R34" s="342"/>
      <c r="S34" s="342"/>
      <c r="T34" s="342" t="s">
        <v>546</v>
      </c>
      <c r="U34" s="343" t="s">
        <v>227</v>
      </c>
    </row>
    <row r="35" spans="1:21" x14ac:dyDescent="0.25">
      <c r="A35" s="339" t="s">
        <v>551</v>
      </c>
      <c r="B35" s="344" t="s">
        <v>552</v>
      </c>
      <c r="C35" s="339" t="s">
        <v>553</v>
      </c>
      <c r="D35" s="345" t="s">
        <v>554</v>
      </c>
      <c r="E35" s="339" t="s">
        <v>555</v>
      </c>
      <c r="L35" s="342" t="s">
        <v>556</v>
      </c>
      <c r="M35" s="342" t="s">
        <v>557</v>
      </c>
      <c r="N35" s="342" t="s">
        <v>558</v>
      </c>
      <c r="O35" s="342" t="s">
        <v>557</v>
      </c>
      <c r="P35" s="342" t="s">
        <v>559</v>
      </c>
      <c r="Q35" s="342" t="s">
        <v>560</v>
      </c>
      <c r="R35" s="342"/>
      <c r="S35" s="342"/>
      <c r="T35" s="342" t="s">
        <v>556</v>
      </c>
      <c r="U35" s="343" t="s">
        <v>227</v>
      </c>
    </row>
    <row r="36" spans="1:21" x14ac:dyDescent="0.25">
      <c r="A36" s="339" t="s">
        <v>561</v>
      </c>
      <c r="B36" s="344" t="s">
        <v>562</v>
      </c>
      <c r="C36" s="339" t="s">
        <v>563</v>
      </c>
      <c r="D36" s="345" t="s">
        <v>564</v>
      </c>
      <c r="E36" s="339" t="s">
        <v>565</v>
      </c>
      <c r="L36" s="342" t="s">
        <v>566</v>
      </c>
      <c r="M36" s="342" t="s">
        <v>567</v>
      </c>
      <c r="N36" s="342" t="s">
        <v>568</v>
      </c>
      <c r="O36" s="342" t="s">
        <v>569</v>
      </c>
      <c r="P36" s="342" t="s">
        <v>570</v>
      </c>
      <c r="Q36" s="342" t="s">
        <v>571</v>
      </c>
      <c r="R36" s="342"/>
      <c r="S36" s="342"/>
      <c r="T36" s="342" t="s">
        <v>566</v>
      </c>
      <c r="U36" s="343" t="s">
        <v>227</v>
      </c>
    </row>
    <row r="37" spans="1:21" x14ac:dyDescent="0.25">
      <c r="A37" s="341" t="s">
        <v>572</v>
      </c>
      <c r="L37" s="342" t="s">
        <v>573</v>
      </c>
      <c r="M37" s="342" t="s">
        <v>574</v>
      </c>
      <c r="N37" s="342" t="s">
        <v>574</v>
      </c>
      <c r="O37" s="342" t="s">
        <v>574</v>
      </c>
      <c r="P37" s="342" t="s">
        <v>575</v>
      </c>
      <c r="Q37" s="342" t="s">
        <v>576</v>
      </c>
      <c r="R37" s="342"/>
      <c r="S37" s="342"/>
      <c r="T37" s="342" t="s">
        <v>573</v>
      </c>
      <c r="U37" s="343" t="s">
        <v>227</v>
      </c>
    </row>
    <row r="38" spans="1:21" x14ac:dyDescent="0.25">
      <c r="A38" s="339" t="s">
        <v>140</v>
      </c>
      <c r="B38" s="344" t="s">
        <v>577</v>
      </c>
      <c r="C38" s="339" t="s">
        <v>578</v>
      </c>
      <c r="D38" s="345" t="s">
        <v>579</v>
      </c>
      <c r="E38" s="339" t="s">
        <v>580</v>
      </c>
      <c r="L38" s="342" t="s">
        <v>581</v>
      </c>
      <c r="M38" s="342" t="s">
        <v>582</v>
      </c>
      <c r="N38" s="342" t="s">
        <v>583</v>
      </c>
      <c r="O38" s="342" t="s">
        <v>584</v>
      </c>
      <c r="P38" s="342" t="s">
        <v>585</v>
      </c>
      <c r="Q38" s="342" t="s">
        <v>586</v>
      </c>
      <c r="R38" s="342"/>
      <c r="S38" s="342"/>
      <c r="T38" s="342" t="s">
        <v>581</v>
      </c>
      <c r="U38" s="343" t="s">
        <v>229</v>
      </c>
    </row>
    <row r="39" spans="1:21" x14ac:dyDescent="0.25">
      <c r="A39" s="339" t="s">
        <v>587</v>
      </c>
      <c r="B39" s="344" t="s">
        <v>588</v>
      </c>
      <c r="C39" s="339" t="s">
        <v>589</v>
      </c>
      <c r="D39" s="345" t="s">
        <v>590</v>
      </c>
      <c r="E39" s="339" t="s">
        <v>591</v>
      </c>
      <c r="L39" s="342" t="s">
        <v>592</v>
      </c>
      <c r="M39" s="342" t="s">
        <v>593</v>
      </c>
      <c r="N39" s="342" t="s">
        <v>593</v>
      </c>
      <c r="O39" s="342" t="s">
        <v>594</v>
      </c>
      <c r="P39" s="342" t="s">
        <v>595</v>
      </c>
      <c r="Q39" s="342" t="s">
        <v>596</v>
      </c>
      <c r="R39" s="342"/>
      <c r="S39" s="342"/>
      <c r="T39" s="342" t="s">
        <v>592</v>
      </c>
      <c r="U39" s="343" t="s">
        <v>227</v>
      </c>
    </row>
    <row r="40" spans="1:21" x14ac:dyDescent="0.25">
      <c r="A40" s="339" t="s">
        <v>597</v>
      </c>
      <c r="B40" s="344" t="s">
        <v>598</v>
      </c>
      <c r="C40" s="339" t="s">
        <v>599</v>
      </c>
      <c r="D40" s="345" t="s">
        <v>600</v>
      </c>
      <c r="E40" s="339" t="s">
        <v>601</v>
      </c>
      <c r="L40" s="342" t="s">
        <v>602</v>
      </c>
      <c r="M40" s="342" t="s">
        <v>603</v>
      </c>
      <c r="N40" s="342" t="s">
        <v>604</v>
      </c>
      <c r="O40" s="342" t="s">
        <v>605</v>
      </c>
      <c r="P40" s="342" t="s">
        <v>606</v>
      </c>
      <c r="Q40" s="342" t="s">
        <v>607</v>
      </c>
      <c r="R40" s="342"/>
      <c r="S40" s="342"/>
      <c r="T40" s="342" t="s">
        <v>602</v>
      </c>
      <c r="U40" s="343" t="s">
        <v>227</v>
      </c>
    </row>
    <row r="41" spans="1:21" x14ac:dyDescent="0.25">
      <c r="A41" s="339" t="s">
        <v>608</v>
      </c>
      <c r="B41" s="344" t="s">
        <v>609</v>
      </c>
      <c r="C41" s="339" t="s">
        <v>610</v>
      </c>
      <c r="D41" s="345" t="s">
        <v>611</v>
      </c>
      <c r="E41" s="339" t="s">
        <v>612</v>
      </c>
      <c r="L41" s="342" t="s">
        <v>613</v>
      </c>
      <c r="M41" s="342" t="s">
        <v>614</v>
      </c>
      <c r="N41" s="342" t="s">
        <v>615</v>
      </c>
      <c r="O41" s="342" t="s">
        <v>616</v>
      </c>
      <c r="P41" s="342" t="s">
        <v>617</v>
      </c>
      <c r="Q41" s="342" t="s">
        <v>618</v>
      </c>
      <c r="R41" s="342"/>
      <c r="S41" s="342"/>
      <c r="T41" s="342" t="s">
        <v>613</v>
      </c>
      <c r="U41" s="343" t="s">
        <v>229</v>
      </c>
    </row>
    <row r="42" spans="1:21" x14ac:dyDescent="0.25">
      <c r="A42" s="339" t="s">
        <v>619</v>
      </c>
      <c r="B42" s="344" t="s">
        <v>620</v>
      </c>
      <c r="C42" s="339" t="s">
        <v>621</v>
      </c>
      <c r="D42" s="345" t="s">
        <v>622</v>
      </c>
      <c r="E42" s="339" t="s">
        <v>623</v>
      </c>
      <c r="L42" s="342" t="s">
        <v>624</v>
      </c>
      <c r="M42" s="342" t="s">
        <v>625</v>
      </c>
      <c r="N42" s="343" t="s">
        <v>626</v>
      </c>
      <c r="O42" s="343" t="s">
        <v>627</v>
      </c>
      <c r="P42" s="343" t="s">
        <v>628</v>
      </c>
      <c r="Q42" s="343" t="s">
        <v>629</v>
      </c>
      <c r="R42" s="343"/>
      <c r="S42" s="343"/>
      <c r="T42" s="342" t="s">
        <v>624</v>
      </c>
      <c r="U42" s="343" t="s">
        <v>227</v>
      </c>
    </row>
    <row r="43" spans="1:21" x14ac:dyDescent="0.25">
      <c r="A43" s="339" t="s">
        <v>630</v>
      </c>
      <c r="B43" s="344" t="s">
        <v>631</v>
      </c>
      <c r="C43" s="339" t="s">
        <v>632</v>
      </c>
      <c r="D43" s="345" t="s">
        <v>633</v>
      </c>
      <c r="E43" s="339" t="s">
        <v>634</v>
      </c>
      <c r="L43" s="342" t="s">
        <v>635</v>
      </c>
      <c r="M43" s="342" t="s">
        <v>636</v>
      </c>
      <c r="N43" s="342" t="s">
        <v>637</v>
      </c>
      <c r="O43" s="342" t="s">
        <v>636</v>
      </c>
      <c r="P43" s="342" t="s">
        <v>638</v>
      </c>
      <c r="Q43" s="342" t="s">
        <v>639</v>
      </c>
      <c r="R43" s="342"/>
      <c r="S43" s="342"/>
      <c r="T43" s="342" t="s">
        <v>635</v>
      </c>
      <c r="U43" s="343" t="s">
        <v>228</v>
      </c>
    </row>
    <row r="44" spans="1:21" x14ac:dyDescent="0.25">
      <c r="A44" s="339" t="s">
        <v>640</v>
      </c>
      <c r="B44" s="344" t="s">
        <v>641</v>
      </c>
      <c r="C44" s="339" t="s">
        <v>642</v>
      </c>
      <c r="D44" s="345" t="s">
        <v>643</v>
      </c>
      <c r="E44" s="339" t="s">
        <v>644</v>
      </c>
      <c r="L44" s="342" t="s">
        <v>645</v>
      </c>
      <c r="M44" s="342" t="s">
        <v>646</v>
      </c>
      <c r="N44" s="342" t="s">
        <v>647</v>
      </c>
      <c r="O44" s="342" t="s">
        <v>646</v>
      </c>
      <c r="P44" s="342" t="s">
        <v>648</v>
      </c>
      <c r="Q44" s="342" t="s">
        <v>649</v>
      </c>
      <c r="R44" s="342"/>
      <c r="S44" s="342"/>
      <c r="T44" s="342" t="s">
        <v>645</v>
      </c>
      <c r="U44" s="343" t="s">
        <v>227</v>
      </c>
    </row>
    <row r="45" spans="1:21" x14ac:dyDescent="0.25">
      <c r="A45" s="339" t="s">
        <v>650</v>
      </c>
      <c r="B45" s="344" t="s">
        <v>651</v>
      </c>
      <c r="C45" s="339" t="s">
        <v>652</v>
      </c>
      <c r="D45" s="345" t="s">
        <v>653</v>
      </c>
      <c r="E45" s="339" t="s">
        <v>654</v>
      </c>
      <c r="I45" s="347" t="s">
        <v>655</v>
      </c>
      <c r="L45" s="342" t="s">
        <v>656</v>
      </c>
      <c r="M45" s="342" t="s">
        <v>657</v>
      </c>
      <c r="N45" s="342" t="s">
        <v>657</v>
      </c>
      <c r="O45" s="342" t="s">
        <v>657</v>
      </c>
      <c r="P45" s="342" t="s">
        <v>658</v>
      </c>
      <c r="Q45" s="342" t="s">
        <v>659</v>
      </c>
      <c r="R45" s="342"/>
      <c r="S45" s="342"/>
      <c r="T45" s="342" t="s">
        <v>656</v>
      </c>
      <c r="U45" s="343" t="s">
        <v>229</v>
      </c>
    </row>
    <row r="46" spans="1:21" x14ac:dyDescent="0.25">
      <c r="A46" s="339" t="s">
        <v>660</v>
      </c>
      <c r="B46" s="344" t="s">
        <v>661</v>
      </c>
      <c r="C46" s="339" t="s">
        <v>662</v>
      </c>
      <c r="D46" s="345" t="s">
        <v>663</v>
      </c>
      <c r="E46" s="339" t="s">
        <v>664</v>
      </c>
      <c r="I46" s="342" t="str">
        <f>HLOOKUP(Introduction!$G$4,nametranslations,30,FALSE)</f>
        <v>Basic service</v>
      </c>
      <c r="L46" s="342" t="s">
        <v>665</v>
      </c>
      <c r="M46" s="342" t="s">
        <v>666</v>
      </c>
      <c r="N46" s="342" t="s">
        <v>667</v>
      </c>
      <c r="O46" s="342" t="s">
        <v>668</v>
      </c>
      <c r="P46" s="342" t="s">
        <v>669</v>
      </c>
      <c r="Q46" s="342" t="s">
        <v>670</v>
      </c>
      <c r="R46" s="342"/>
      <c r="S46" s="342"/>
      <c r="T46" s="342" t="s">
        <v>665</v>
      </c>
      <c r="U46" s="343" t="s">
        <v>229</v>
      </c>
    </row>
    <row r="47" spans="1:21" x14ac:dyDescent="0.25">
      <c r="A47" s="339" t="s">
        <v>671</v>
      </c>
      <c r="B47" s="344" t="s">
        <v>672</v>
      </c>
      <c r="C47" s="339" t="s">
        <v>673</v>
      </c>
      <c r="D47" s="345" t="s">
        <v>674</v>
      </c>
      <c r="E47" s="339" t="s">
        <v>675</v>
      </c>
      <c r="I47" s="342" t="str">
        <f>HLOOKUP(Introduction!$G$4,nametranslations,31,FALSE)</f>
        <v>Limited service</v>
      </c>
      <c r="L47" s="342" t="s">
        <v>676</v>
      </c>
      <c r="M47" s="342" t="s">
        <v>677</v>
      </c>
      <c r="N47" s="342" t="s">
        <v>678</v>
      </c>
      <c r="O47" s="342" t="s">
        <v>679</v>
      </c>
      <c r="P47" s="342" t="s">
        <v>680</v>
      </c>
      <c r="Q47" s="342" t="s">
        <v>681</v>
      </c>
      <c r="R47" s="342"/>
      <c r="S47" s="342"/>
      <c r="T47" s="342" t="s">
        <v>676</v>
      </c>
      <c r="U47" s="343" t="s">
        <v>229</v>
      </c>
    </row>
    <row r="48" spans="1:21" x14ac:dyDescent="0.25">
      <c r="A48" s="339" t="s">
        <v>682</v>
      </c>
      <c r="B48" s="344" t="s">
        <v>683</v>
      </c>
      <c r="C48" s="339" t="s">
        <v>684</v>
      </c>
      <c r="D48" s="345" t="s">
        <v>685</v>
      </c>
      <c r="E48" s="339" t="s">
        <v>686</v>
      </c>
      <c r="I48" s="342" t="str">
        <f>HLOOKUP(Introduction!$G$4,nametranslations,32,FALSE)</f>
        <v>No service</v>
      </c>
      <c r="L48" s="342" t="s">
        <v>687</v>
      </c>
      <c r="M48" s="342" t="s">
        <v>688</v>
      </c>
      <c r="N48" s="342" t="s">
        <v>688</v>
      </c>
      <c r="O48" s="342" t="s">
        <v>688</v>
      </c>
      <c r="P48" s="342" t="s">
        <v>689</v>
      </c>
      <c r="Q48" s="342" t="s">
        <v>690</v>
      </c>
      <c r="R48" s="342"/>
      <c r="S48" s="342"/>
      <c r="T48" s="342" t="s">
        <v>687</v>
      </c>
      <c r="U48" s="343" t="s">
        <v>229</v>
      </c>
    </row>
    <row r="49" spans="1:21" x14ac:dyDescent="0.25">
      <c r="A49" s="339" t="s">
        <v>691</v>
      </c>
      <c r="B49" s="344" t="s">
        <v>692</v>
      </c>
      <c r="C49" s="339" t="s">
        <v>693</v>
      </c>
      <c r="D49" s="345" t="s">
        <v>694</v>
      </c>
      <c r="E49" s="339" t="s">
        <v>695</v>
      </c>
      <c r="I49" s="342" t="str">
        <f>HLOOKUP(Introduction!$G$4,nametranslations,33,FALSE)</f>
        <v>Insufficient data</v>
      </c>
      <c r="L49" s="342" t="s">
        <v>696</v>
      </c>
      <c r="M49" s="342" t="s">
        <v>697</v>
      </c>
      <c r="N49" s="342" t="s">
        <v>698</v>
      </c>
      <c r="O49" s="342" t="s">
        <v>699</v>
      </c>
      <c r="P49" s="342" t="s">
        <v>700</v>
      </c>
      <c r="Q49" s="342" t="s">
        <v>701</v>
      </c>
      <c r="R49" s="342"/>
      <c r="S49" s="342"/>
      <c r="T49" s="342" t="s">
        <v>696</v>
      </c>
      <c r="U49" s="342" t="s">
        <v>227</v>
      </c>
    </row>
    <row r="50" spans="1:21" x14ac:dyDescent="0.25">
      <c r="A50" s="339" t="s">
        <v>702</v>
      </c>
      <c r="B50" s="344" t="s">
        <v>703</v>
      </c>
      <c r="C50" s="339" t="s">
        <v>704</v>
      </c>
      <c r="D50" s="345" t="s">
        <v>705</v>
      </c>
      <c r="E50" s="339" t="s">
        <v>706</v>
      </c>
      <c r="I50" s="342" t="str">
        <f>HLOOKUP(Introduction!$G$4,nametranslations,59,FALSE)</f>
        <v>Improved estimates</v>
      </c>
      <c r="L50" s="342" t="s">
        <v>707</v>
      </c>
      <c r="M50" s="342" t="s">
        <v>708</v>
      </c>
      <c r="N50" s="342" t="s">
        <v>709</v>
      </c>
      <c r="O50" s="342" t="s">
        <v>708</v>
      </c>
      <c r="P50" s="342" t="s">
        <v>710</v>
      </c>
      <c r="Q50" s="342" t="s">
        <v>711</v>
      </c>
      <c r="R50" s="342"/>
      <c r="S50" s="342"/>
      <c r="T50" s="342" t="s">
        <v>707</v>
      </c>
      <c r="U50" s="343" t="s">
        <v>228</v>
      </c>
    </row>
    <row r="51" spans="1:21" x14ac:dyDescent="0.25">
      <c r="A51" s="339" t="s">
        <v>712</v>
      </c>
      <c r="B51" s="344" t="s">
        <v>713</v>
      </c>
      <c r="C51" s="339" t="s">
        <v>714</v>
      </c>
      <c r="D51" s="345" t="s">
        <v>715</v>
      </c>
      <c r="E51" s="339" t="s">
        <v>716</v>
      </c>
      <c r="I51" s="342" t="str">
        <f>HLOOKUP(Introduction!$G$4,nametranslations,60,FALSE)</f>
        <v>Improved datapoints</v>
      </c>
      <c r="L51" s="342" t="s">
        <v>717</v>
      </c>
      <c r="M51" s="342" t="s">
        <v>718</v>
      </c>
      <c r="N51" s="342" t="s">
        <v>719</v>
      </c>
      <c r="O51" s="342" t="s">
        <v>720</v>
      </c>
      <c r="P51" s="342" t="s">
        <v>721</v>
      </c>
      <c r="Q51" s="342" t="s">
        <v>722</v>
      </c>
      <c r="R51" s="342"/>
      <c r="S51" s="342"/>
      <c r="T51" s="342" t="s">
        <v>717</v>
      </c>
      <c r="U51" s="343" t="s">
        <v>229</v>
      </c>
    </row>
    <row r="52" spans="1:21" x14ac:dyDescent="0.25">
      <c r="A52" s="339" t="s">
        <v>723</v>
      </c>
      <c r="B52" s="344" t="s">
        <v>724</v>
      </c>
      <c r="C52" s="339" t="s">
        <v>725</v>
      </c>
      <c r="D52" s="345" t="s">
        <v>726</v>
      </c>
      <c r="E52" s="339" t="s">
        <v>727</v>
      </c>
      <c r="I52" s="342" t="str">
        <f>HLOOKUP(Introduction!$G$4,nametranslations,61,FALSE)</f>
        <v>Basic estimates</v>
      </c>
      <c r="L52" s="342" t="s">
        <v>728</v>
      </c>
      <c r="M52" s="342" t="s">
        <v>729</v>
      </c>
      <c r="N52" s="342" t="s">
        <v>729</v>
      </c>
      <c r="O52" s="342" t="s">
        <v>729</v>
      </c>
      <c r="P52" s="342" t="s">
        <v>730</v>
      </c>
      <c r="Q52" s="342" t="s">
        <v>731</v>
      </c>
      <c r="R52" s="342"/>
      <c r="S52" s="342"/>
      <c r="T52" s="342" t="s">
        <v>728</v>
      </c>
      <c r="U52" s="342" t="s">
        <v>229</v>
      </c>
    </row>
    <row r="53" spans="1:21" x14ac:dyDescent="0.25">
      <c r="A53" s="339" t="s">
        <v>732</v>
      </c>
      <c r="B53" s="344" t="s">
        <v>733</v>
      </c>
      <c r="C53" s="339" t="s">
        <v>734</v>
      </c>
      <c r="D53" s="345" t="s">
        <v>735</v>
      </c>
      <c r="E53" s="339" t="s">
        <v>736</v>
      </c>
      <c r="I53" s="342" t="str">
        <f>HLOOKUP(Introduction!$G$4,nametranslations,62,FALSE)</f>
        <v>Basic datapoints</v>
      </c>
      <c r="L53" s="342" t="s">
        <v>737</v>
      </c>
      <c r="M53" s="342" t="s">
        <v>738</v>
      </c>
      <c r="N53" s="342" t="s">
        <v>738</v>
      </c>
      <c r="O53" s="342" t="s">
        <v>738</v>
      </c>
      <c r="P53" s="342" t="s">
        <v>739</v>
      </c>
      <c r="Q53" s="342" t="s">
        <v>740</v>
      </c>
      <c r="R53" s="342"/>
      <c r="S53" s="342"/>
      <c r="T53" s="342" t="s">
        <v>737</v>
      </c>
      <c r="U53" s="343" t="s">
        <v>228</v>
      </c>
    </row>
    <row r="54" spans="1:21" x14ac:dyDescent="0.25">
      <c r="A54" s="339" t="s">
        <v>741</v>
      </c>
      <c r="B54" s="344" t="s">
        <v>742</v>
      </c>
      <c r="C54" s="339" t="s">
        <v>743</v>
      </c>
      <c r="D54" s="345" t="s">
        <v>744</v>
      </c>
      <c r="E54" s="339" t="s">
        <v>745</v>
      </c>
      <c r="I54" s="342" t="str">
        <f>HLOOKUP(Introduction!$G$4,nametranslations,63,FALSE)</f>
        <v>With water estimates</v>
      </c>
      <c r="L54" s="342" t="s">
        <v>746</v>
      </c>
      <c r="M54" s="342" t="s">
        <v>747</v>
      </c>
      <c r="N54" s="342" t="s">
        <v>747</v>
      </c>
      <c r="O54" s="342" t="s">
        <v>747</v>
      </c>
      <c r="P54" s="342" t="s">
        <v>748</v>
      </c>
      <c r="Q54" s="342" t="s">
        <v>749</v>
      </c>
      <c r="R54" s="342"/>
      <c r="S54" s="342"/>
      <c r="T54" s="342" t="s">
        <v>746</v>
      </c>
      <c r="U54" s="343" t="s">
        <v>228</v>
      </c>
    </row>
    <row r="55" spans="1:21" x14ac:dyDescent="0.25">
      <c r="A55" s="339" t="s">
        <v>750</v>
      </c>
      <c r="B55" s="344" t="s">
        <v>751</v>
      </c>
      <c r="C55" s="339" t="s">
        <v>752</v>
      </c>
      <c r="D55" s="345" t="s">
        <v>753</v>
      </c>
      <c r="E55" s="339" t="s">
        <v>754</v>
      </c>
      <c r="I55" s="342" t="str">
        <f>HLOOKUP(Introduction!$G$4,nametranslations,64,FALSE)</f>
        <v>With water datapoints</v>
      </c>
      <c r="L55" s="342" t="s">
        <v>755</v>
      </c>
      <c r="M55" s="342" t="s">
        <v>756</v>
      </c>
      <c r="N55" s="342" t="s">
        <v>756</v>
      </c>
      <c r="O55" s="342" t="s">
        <v>757</v>
      </c>
      <c r="P55" s="342" t="s">
        <v>758</v>
      </c>
      <c r="Q55" s="342" t="s">
        <v>759</v>
      </c>
      <c r="R55" s="342"/>
      <c r="S55" s="342"/>
      <c r="T55" s="342" t="s">
        <v>755</v>
      </c>
      <c r="U55" s="342" t="s">
        <v>227</v>
      </c>
    </row>
    <row r="56" spans="1:21" x14ac:dyDescent="0.25">
      <c r="A56" s="339" t="s">
        <v>760</v>
      </c>
      <c r="B56" s="344" t="s">
        <v>761</v>
      </c>
      <c r="C56" s="339" t="s">
        <v>762</v>
      </c>
      <c r="D56" s="345" t="s">
        <v>763</v>
      </c>
      <c r="E56" s="339" t="s">
        <v>764</v>
      </c>
      <c r="I56" s="342" t="str">
        <f>HLOOKUP(Introduction!$G$4,nametranslations,57,FALSE)</f>
        <v>Facility estimates</v>
      </c>
      <c r="L56" s="342" t="s">
        <v>765</v>
      </c>
      <c r="M56" s="342" t="s">
        <v>766</v>
      </c>
      <c r="N56" s="342" t="s">
        <v>767</v>
      </c>
      <c r="O56" s="342" t="s">
        <v>768</v>
      </c>
      <c r="P56" s="342" t="s">
        <v>769</v>
      </c>
      <c r="Q56" s="342" t="s">
        <v>770</v>
      </c>
      <c r="R56" s="342"/>
      <c r="S56" s="342"/>
      <c r="T56" s="342" t="s">
        <v>765</v>
      </c>
      <c r="U56" s="342" t="s">
        <v>227</v>
      </c>
    </row>
    <row r="57" spans="1:21" x14ac:dyDescent="0.25">
      <c r="A57" s="339" t="s">
        <v>771</v>
      </c>
      <c r="B57" s="344" t="s">
        <v>772</v>
      </c>
      <c r="C57" s="339" t="s">
        <v>773</v>
      </c>
      <c r="D57" s="345" t="s">
        <v>774</v>
      </c>
      <c r="E57" s="339" t="s">
        <v>775</v>
      </c>
      <c r="I57" s="342" t="str">
        <f>HLOOKUP(Introduction!$G$4,nametranslations,58,FALSE)</f>
        <v>Facility datapoints</v>
      </c>
      <c r="L57" s="342" t="s">
        <v>776</v>
      </c>
      <c r="M57" s="342" t="s">
        <v>777</v>
      </c>
      <c r="N57" s="342" t="s">
        <v>778</v>
      </c>
      <c r="O57" s="342" t="s">
        <v>779</v>
      </c>
      <c r="P57" s="342" t="s">
        <v>780</v>
      </c>
      <c r="Q57" s="342" t="s">
        <v>781</v>
      </c>
      <c r="R57" s="342"/>
      <c r="S57" s="342"/>
      <c r="T57" s="342" t="s">
        <v>776</v>
      </c>
      <c r="U57" s="342" t="s">
        <v>227</v>
      </c>
    </row>
    <row r="58" spans="1:21" x14ac:dyDescent="0.25">
      <c r="A58" s="339" t="s">
        <v>782</v>
      </c>
      <c r="B58" s="344" t="s">
        <v>783</v>
      </c>
      <c r="C58" s="339" t="s">
        <v>784</v>
      </c>
      <c r="D58" s="345" t="s">
        <v>785</v>
      </c>
      <c r="E58" s="339" t="s">
        <v>786</v>
      </c>
      <c r="I58" s="342" t="str">
        <f>HLOOKUP(Introduction!$G$4,nametranslations,59,FALSE)</f>
        <v>Improved estimates</v>
      </c>
      <c r="L58" s="342" t="s">
        <v>787</v>
      </c>
      <c r="M58" s="342" t="s">
        <v>788</v>
      </c>
      <c r="N58" s="342" t="s">
        <v>789</v>
      </c>
      <c r="O58" s="342" t="s">
        <v>790</v>
      </c>
      <c r="P58" s="342" t="s">
        <v>791</v>
      </c>
      <c r="Q58" s="342" t="s">
        <v>792</v>
      </c>
      <c r="R58" s="342"/>
      <c r="S58" s="342"/>
      <c r="T58" s="342" t="s">
        <v>787</v>
      </c>
      <c r="U58" s="342" t="s">
        <v>227</v>
      </c>
    </row>
    <row r="59" spans="1:21" x14ac:dyDescent="0.25">
      <c r="A59" s="344" t="s">
        <v>793</v>
      </c>
      <c r="B59" s="339" t="s">
        <v>794</v>
      </c>
      <c r="C59" s="339" t="s">
        <v>795</v>
      </c>
      <c r="D59" s="345" t="s">
        <v>796</v>
      </c>
      <c r="E59" s="339" t="s">
        <v>797</v>
      </c>
      <c r="I59" s="342" t="str">
        <f>HLOOKUP(Introduction!$G$4,nametranslations,60,FALSE)</f>
        <v>Improved datapoints</v>
      </c>
      <c r="L59" s="342" t="s">
        <v>798</v>
      </c>
      <c r="M59" s="342" t="s">
        <v>799</v>
      </c>
      <c r="N59" s="342" t="s">
        <v>799</v>
      </c>
      <c r="O59" s="342" t="s">
        <v>799</v>
      </c>
      <c r="P59" s="342" t="s">
        <v>800</v>
      </c>
      <c r="Q59" s="342" t="s">
        <v>801</v>
      </c>
      <c r="R59" s="342"/>
      <c r="S59" s="342"/>
      <c r="T59" s="342" t="s">
        <v>798</v>
      </c>
      <c r="U59" s="342" t="s">
        <v>231</v>
      </c>
    </row>
    <row r="60" spans="1:21" x14ac:dyDescent="0.25">
      <c r="A60" s="344" t="s">
        <v>802</v>
      </c>
      <c r="B60" s="339" t="s">
        <v>803</v>
      </c>
      <c r="C60" s="339" t="s">
        <v>804</v>
      </c>
      <c r="D60" s="345" t="s">
        <v>805</v>
      </c>
      <c r="E60" s="339" t="s">
        <v>806</v>
      </c>
      <c r="I60" s="342" t="str">
        <f>HLOOKUP(Introduction!$G$4,nametranslations,61,FALSE)</f>
        <v>Basic estimates</v>
      </c>
      <c r="L60" s="342" t="s">
        <v>807</v>
      </c>
      <c r="M60" s="342" t="s">
        <v>808</v>
      </c>
      <c r="N60" s="342" t="s">
        <v>809</v>
      </c>
      <c r="O60" s="342" t="s">
        <v>808</v>
      </c>
      <c r="P60" s="342" t="s">
        <v>810</v>
      </c>
      <c r="Q60" s="342" t="s">
        <v>811</v>
      </c>
      <c r="R60" s="342"/>
      <c r="S60" s="342"/>
      <c r="T60" s="342" t="s">
        <v>807</v>
      </c>
      <c r="U60" s="342" t="s">
        <v>227</v>
      </c>
    </row>
    <row r="61" spans="1:21" x14ac:dyDescent="0.25">
      <c r="A61" s="344" t="s">
        <v>812</v>
      </c>
      <c r="B61" s="339" t="s">
        <v>813</v>
      </c>
      <c r="C61" s="339" t="s">
        <v>814</v>
      </c>
      <c r="D61" s="345" t="s">
        <v>815</v>
      </c>
      <c r="E61" s="339" t="s">
        <v>816</v>
      </c>
      <c r="I61" s="342" t="str">
        <f>HLOOKUP(Introduction!$G$4,nametranslations,62,FALSE)</f>
        <v>Basic datapoints</v>
      </c>
      <c r="L61" s="342" t="s">
        <v>817</v>
      </c>
      <c r="M61" s="342" t="s">
        <v>153</v>
      </c>
      <c r="N61" s="342" t="s">
        <v>818</v>
      </c>
      <c r="O61" s="342" t="s">
        <v>819</v>
      </c>
      <c r="P61" s="342" t="s">
        <v>820</v>
      </c>
      <c r="Q61" s="342" t="s">
        <v>821</v>
      </c>
      <c r="R61" s="342"/>
      <c r="S61" s="342"/>
      <c r="T61" s="342" t="s">
        <v>817</v>
      </c>
      <c r="U61" s="342" t="s">
        <v>227</v>
      </c>
    </row>
    <row r="62" spans="1:21" x14ac:dyDescent="0.25">
      <c r="A62" s="344" t="s">
        <v>822</v>
      </c>
      <c r="B62" s="339" t="s">
        <v>823</v>
      </c>
      <c r="C62" s="339" t="s">
        <v>824</v>
      </c>
      <c r="D62" s="345" t="s">
        <v>825</v>
      </c>
      <c r="E62" s="339" t="s">
        <v>826</v>
      </c>
      <c r="I62" s="342"/>
      <c r="L62" s="342" t="s">
        <v>827</v>
      </c>
      <c r="M62" s="342" t="s">
        <v>828</v>
      </c>
      <c r="N62" s="342" t="s">
        <v>829</v>
      </c>
      <c r="O62" s="342" t="s">
        <v>830</v>
      </c>
      <c r="P62" s="342" t="s">
        <v>831</v>
      </c>
      <c r="Q62" s="342" t="s">
        <v>832</v>
      </c>
      <c r="R62" s="342"/>
      <c r="S62" s="342"/>
      <c r="T62" s="342" t="s">
        <v>827</v>
      </c>
      <c r="U62" s="343" t="s">
        <v>228</v>
      </c>
    </row>
    <row r="63" spans="1:21" x14ac:dyDescent="0.25">
      <c r="A63" s="344" t="s">
        <v>833</v>
      </c>
      <c r="B63" s="339" t="s">
        <v>834</v>
      </c>
      <c r="C63" s="339" t="s">
        <v>835</v>
      </c>
      <c r="D63" s="345" t="s">
        <v>836</v>
      </c>
      <c r="E63" s="339" t="s">
        <v>837</v>
      </c>
      <c r="I63" s="342"/>
      <c r="L63" s="342" t="s">
        <v>838</v>
      </c>
      <c r="M63" s="342" t="s">
        <v>839</v>
      </c>
      <c r="N63" s="342" t="s">
        <v>840</v>
      </c>
      <c r="O63" s="342" t="s">
        <v>841</v>
      </c>
      <c r="P63" s="342" t="s">
        <v>842</v>
      </c>
      <c r="Q63" s="342" t="s">
        <v>843</v>
      </c>
      <c r="R63" s="342"/>
      <c r="S63" s="342"/>
      <c r="T63" s="342" t="s">
        <v>838</v>
      </c>
      <c r="U63" s="343" t="s">
        <v>231</v>
      </c>
    </row>
    <row r="64" spans="1:21" x14ac:dyDescent="0.25">
      <c r="A64" s="344" t="s">
        <v>844</v>
      </c>
      <c r="B64" s="339" t="s">
        <v>845</v>
      </c>
      <c r="C64" s="339" t="s">
        <v>846</v>
      </c>
      <c r="D64" s="345" t="s">
        <v>847</v>
      </c>
      <c r="E64" s="339" t="s">
        <v>848</v>
      </c>
      <c r="I64" s="342"/>
      <c r="L64" s="342" t="s">
        <v>849</v>
      </c>
      <c r="M64" s="342" t="s">
        <v>850</v>
      </c>
      <c r="N64" s="342" t="s">
        <v>851</v>
      </c>
      <c r="O64" s="342" t="s">
        <v>850</v>
      </c>
      <c r="P64" s="342" t="s">
        <v>852</v>
      </c>
      <c r="Q64" s="342" t="s">
        <v>853</v>
      </c>
      <c r="R64" s="342"/>
      <c r="S64" s="342"/>
      <c r="T64" s="342" t="s">
        <v>849</v>
      </c>
      <c r="U64" s="343" t="s">
        <v>228</v>
      </c>
    </row>
    <row r="65" spans="1:21" x14ac:dyDescent="0.25">
      <c r="A65" s="341" t="s">
        <v>854</v>
      </c>
      <c r="I65" s="342"/>
      <c r="L65" s="342" t="s">
        <v>855</v>
      </c>
      <c r="M65" s="342" t="s">
        <v>856</v>
      </c>
      <c r="N65" s="342" t="s">
        <v>857</v>
      </c>
      <c r="O65" s="342" t="s">
        <v>858</v>
      </c>
      <c r="P65" s="342" t="s">
        <v>859</v>
      </c>
      <c r="Q65" s="342" t="s">
        <v>860</v>
      </c>
      <c r="R65" s="342"/>
      <c r="S65" s="342"/>
      <c r="T65" s="342" t="s">
        <v>855</v>
      </c>
      <c r="U65" s="343" t="s">
        <v>231</v>
      </c>
    </row>
    <row r="66" spans="1:21" x14ac:dyDescent="0.25">
      <c r="A66" s="344" t="s">
        <v>201</v>
      </c>
      <c r="B66" s="339" t="s">
        <v>861</v>
      </c>
      <c r="C66" s="339" t="s">
        <v>862</v>
      </c>
      <c r="D66" s="345" t="s">
        <v>863</v>
      </c>
      <c r="E66" s="339" t="s">
        <v>864</v>
      </c>
      <c r="I66" s="342"/>
      <c r="L66" s="342" t="s">
        <v>865</v>
      </c>
      <c r="M66" s="342" t="s">
        <v>866</v>
      </c>
      <c r="N66" s="342" t="s">
        <v>867</v>
      </c>
      <c r="O66" s="342" t="s">
        <v>866</v>
      </c>
      <c r="P66" s="342" t="s">
        <v>868</v>
      </c>
      <c r="Q66" s="342" t="s">
        <v>869</v>
      </c>
      <c r="R66" s="342"/>
      <c r="S66" s="342"/>
      <c r="T66" s="342" t="s">
        <v>865</v>
      </c>
      <c r="U66" s="342" t="s">
        <v>227</v>
      </c>
    </row>
    <row r="67" spans="1:21" ht="15.75" customHeight="1" x14ac:dyDescent="0.25">
      <c r="A67" s="349" t="s">
        <v>870</v>
      </c>
      <c r="B67" s="349" t="s">
        <v>871</v>
      </c>
      <c r="C67" s="349" t="s">
        <v>872</v>
      </c>
      <c r="D67" s="350" t="s">
        <v>873</v>
      </c>
      <c r="E67" s="349" t="s">
        <v>874</v>
      </c>
      <c r="I67" s="342"/>
      <c r="L67" s="342" t="s">
        <v>875</v>
      </c>
      <c r="M67" s="342" t="s">
        <v>876</v>
      </c>
      <c r="N67" s="342" t="s">
        <v>877</v>
      </c>
      <c r="O67" s="342" t="s">
        <v>878</v>
      </c>
      <c r="P67" s="342" t="s">
        <v>879</v>
      </c>
      <c r="Q67" s="342" t="s">
        <v>880</v>
      </c>
      <c r="R67" s="342"/>
      <c r="S67" s="342"/>
      <c r="T67" s="342" t="s">
        <v>875</v>
      </c>
      <c r="U67" s="343" t="s">
        <v>227</v>
      </c>
    </row>
    <row r="68" spans="1:21" x14ac:dyDescent="0.25">
      <c r="A68" s="344" t="s">
        <v>51</v>
      </c>
      <c r="B68" s="339" t="s">
        <v>881</v>
      </c>
      <c r="C68" s="339" t="s">
        <v>882</v>
      </c>
      <c r="D68" s="345" t="s">
        <v>883</v>
      </c>
      <c r="E68" s="339" t="s">
        <v>884</v>
      </c>
      <c r="I68" s="342"/>
      <c r="L68" s="342" t="s">
        <v>885</v>
      </c>
      <c r="M68" s="342" t="s">
        <v>886</v>
      </c>
      <c r="N68" s="342" t="s">
        <v>887</v>
      </c>
      <c r="O68" s="342" t="s">
        <v>888</v>
      </c>
      <c r="P68" s="342" t="s">
        <v>889</v>
      </c>
      <c r="Q68" s="342" t="s">
        <v>890</v>
      </c>
      <c r="R68" s="342"/>
      <c r="S68" s="342"/>
      <c r="T68" s="342" t="s">
        <v>885</v>
      </c>
      <c r="U68" s="343" t="s">
        <v>228</v>
      </c>
    </row>
    <row r="69" spans="1:21" x14ac:dyDescent="0.25">
      <c r="A69" s="344" t="s">
        <v>10</v>
      </c>
      <c r="B69" s="339" t="s">
        <v>891</v>
      </c>
      <c r="C69" s="339" t="s">
        <v>892</v>
      </c>
      <c r="D69" s="345" t="s">
        <v>893</v>
      </c>
      <c r="E69" s="339" t="s">
        <v>894</v>
      </c>
      <c r="I69" s="342"/>
      <c r="L69" s="342" t="s">
        <v>895</v>
      </c>
      <c r="M69" s="342" t="s">
        <v>896</v>
      </c>
      <c r="N69" s="342" t="s">
        <v>897</v>
      </c>
      <c r="O69" s="342" t="s">
        <v>896</v>
      </c>
      <c r="P69" s="342" t="s">
        <v>898</v>
      </c>
      <c r="Q69" s="342" t="s">
        <v>899</v>
      </c>
      <c r="R69" s="342"/>
      <c r="S69" s="342"/>
      <c r="T69" s="342" t="s">
        <v>895</v>
      </c>
      <c r="U69" s="342" t="s">
        <v>227</v>
      </c>
    </row>
    <row r="70" spans="1:21" x14ac:dyDescent="0.25">
      <c r="A70" s="344" t="s">
        <v>11</v>
      </c>
      <c r="B70" s="339" t="s">
        <v>900</v>
      </c>
      <c r="C70" s="339" t="s">
        <v>901</v>
      </c>
      <c r="D70" s="345" t="s">
        <v>902</v>
      </c>
      <c r="E70" s="339" t="s">
        <v>903</v>
      </c>
      <c r="L70" s="342" t="s">
        <v>904</v>
      </c>
      <c r="M70" s="342" t="s">
        <v>905</v>
      </c>
      <c r="N70" s="342" t="s">
        <v>906</v>
      </c>
      <c r="O70" s="342" t="s">
        <v>907</v>
      </c>
      <c r="P70" s="342" t="s">
        <v>908</v>
      </c>
      <c r="Q70" s="342" t="s">
        <v>909</v>
      </c>
      <c r="R70" s="342"/>
      <c r="S70" s="342"/>
      <c r="T70" s="342" t="s">
        <v>904</v>
      </c>
      <c r="U70" s="342" t="s">
        <v>227</v>
      </c>
    </row>
    <row r="71" spans="1:21" x14ac:dyDescent="0.25">
      <c r="A71" s="339" t="s">
        <v>9</v>
      </c>
      <c r="B71" s="339" t="s">
        <v>910</v>
      </c>
      <c r="C71" s="339" t="s">
        <v>911</v>
      </c>
      <c r="D71" s="345" t="s">
        <v>912</v>
      </c>
      <c r="E71" s="339" t="s">
        <v>913</v>
      </c>
      <c r="I71" s="347" t="s">
        <v>452</v>
      </c>
      <c r="L71" s="342" t="s">
        <v>914</v>
      </c>
      <c r="M71" s="342" t="s">
        <v>915</v>
      </c>
      <c r="N71" s="342" t="s">
        <v>916</v>
      </c>
      <c r="O71" s="342" t="s">
        <v>917</v>
      </c>
      <c r="P71" s="342" t="s">
        <v>918</v>
      </c>
      <c r="Q71" s="342" t="s">
        <v>919</v>
      </c>
      <c r="R71" s="342"/>
      <c r="S71" s="342"/>
      <c r="T71" s="342" t="s">
        <v>914</v>
      </c>
      <c r="U71" s="342" t="s">
        <v>227</v>
      </c>
    </row>
    <row r="72" spans="1:21" x14ac:dyDescent="0.25">
      <c r="A72" s="339" t="s">
        <v>4</v>
      </c>
      <c r="B72" s="339" t="s">
        <v>920</v>
      </c>
      <c r="C72" s="339" t="s">
        <v>921</v>
      </c>
      <c r="D72" s="345" t="s">
        <v>922</v>
      </c>
      <c r="E72" s="339" t="s">
        <v>923</v>
      </c>
      <c r="H72" s="342">
        <v>39</v>
      </c>
      <c r="I72" s="342" t="str">
        <f>HLOOKUP(Introduction!$G$4,nametranslations,H72,FALSE)</f>
        <v>Water: total</v>
      </c>
      <c r="L72" s="342" t="s">
        <v>924</v>
      </c>
      <c r="M72" s="342" t="s">
        <v>925</v>
      </c>
      <c r="N72" s="342" t="s">
        <v>926</v>
      </c>
      <c r="O72" s="342" t="s">
        <v>925</v>
      </c>
      <c r="P72" s="342" t="s">
        <v>927</v>
      </c>
      <c r="Q72" s="342" t="s">
        <v>928</v>
      </c>
      <c r="R72" s="342"/>
      <c r="S72" s="342"/>
      <c r="T72" s="342" t="s">
        <v>924</v>
      </c>
      <c r="U72" s="342" t="s">
        <v>227</v>
      </c>
    </row>
    <row r="73" spans="1:21" x14ac:dyDescent="0.25">
      <c r="A73" s="339" t="s">
        <v>8</v>
      </c>
      <c r="B73" s="339" t="s">
        <v>929</v>
      </c>
      <c r="C73" s="339" t="s">
        <v>930</v>
      </c>
      <c r="D73" s="345" t="s">
        <v>931</v>
      </c>
      <c r="E73" s="339" t="s">
        <v>932</v>
      </c>
      <c r="H73" s="342">
        <v>40</v>
      </c>
      <c r="I73" s="342" t="str">
        <f>HLOOKUP(Introduction!$G$4,nametranslations,H73,FALSE)</f>
        <v>Water: urban</v>
      </c>
      <c r="L73" s="342" t="s">
        <v>933</v>
      </c>
      <c r="M73" s="342" t="s">
        <v>934</v>
      </c>
      <c r="N73" s="342" t="s">
        <v>935</v>
      </c>
      <c r="O73" s="342" t="s">
        <v>936</v>
      </c>
      <c r="P73" s="342" t="s">
        <v>937</v>
      </c>
      <c r="Q73" s="342" t="s">
        <v>938</v>
      </c>
      <c r="R73" s="342"/>
      <c r="S73" s="342"/>
      <c r="T73" s="342" t="s">
        <v>933</v>
      </c>
      <c r="U73" s="342" t="s">
        <v>227</v>
      </c>
    </row>
    <row r="74" spans="1:21" x14ac:dyDescent="0.25">
      <c r="A74" s="344" t="s">
        <v>25</v>
      </c>
      <c r="B74" s="344" t="s">
        <v>939</v>
      </c>
      <c r="C74" s="344" t="s">
        <v>940</v>
      </c>
      <c r="D74" s="345" t="s">
        <v>941</v>
      </c>
      <c r="E74" s="344" t="s">
        <v>942</v>
      </c>
      <c r="H74" s="342">
        <v>41</v>
      </c>
      <c r="I74" s="342" t="str">
        <f>HLOOKUP(Introduction!$G$4,nametranslations,H74,FALSE)</f>
        <v>Water: rural</v>
      </c>
      <c r="L74" s="342" t="s">
        <v>943</v>
      </c>
      <c r="M74" s="342" t="s">
        <v>944</v>
      </c>
      <c r="N74" s="342" t="s">
        <v>944</v>
      </c>
      <c r="O74" s="342" t="s">
        <v>945</v>
      </c>
      <c r="P74" s="342" t="s">
        <v>946</v>
      </c>
      <c r="Q74" s="342" t="s">
        <v>947</v>
      </c>
      <c r="R74" s="342"/>
      <c r="S74" s="342"/>
      <c r="T74" s="342" t="s">
        <v>943</v>
      </c>
      <c r="U74" s="343" t="s">
        <v>229</v>
      </c>
    </row>
    <row r="75" spans="1:21" x14ac:dyDescent="0.25">
      <c r="A75" s="339" t="s">
        <v>19</v>
      </c>
      <c r="B75" s="339" t="s">
        <v>948</v>
      </c>
      <c r="C75" s="339" t="s">
        <v>949</v>
      </c>
      <c r="D75" s="345" t="s">
        <v>950</v>
      </c>
      <c r="E75" s="339" t="s">
        <v>951</v>
      </c>
      <c r="H75" s="342">
        <v>42</v>
      </c>
      <c r="I75" s="342" t="str">
        <f>HLOOKUP(Introduction!$G$4,nametranslations,H75,FALSE)</f>
        <v>Water: pre-primary</v>
      </c>
      <c r="L75" s="342" t="s">
        <v>952</v>
      </c>
      <c r="M75" s="342" t="s">
        <v>953</v>
      </c>
      <c r="N75" s="342" t="s">
        <v>954</v>
      </c>
      <c r="O75" s="342" t="s">
        <v>955</v>
      </c>
      <c r="P75" s="342" t="s">
        <v>956</v>
      </c>
      <c r="Q75" s="342" t="s">
        <v>957</v>
      </c>
      <c r="R75" s="342"/>
      <c r="S75" s="342"/>
      <c r="T75" s="342" t="s">
        <v>952</v>
      </c>
      <c r="U75" s="342" t="s">
        <v>227</v>
      </c>
    </row>
    <row r="76" spans="1:21" x14ac:dyDescent="0.25">
      <c r="A76" s="339" t="s">
        <v>146</v>
      </c>
      <c r="B76" s="339" t="s">
        <v>958</v>
      </c>
      <c r="C76" s="339" t="s">
        <v>959</v>
      </c>
      <c r="D76" s="345" t="s">
        <v>960</v>
      </c>
      <c r="E76" s="339" t="s">
        <v>961</v>
      </c>
      <c r="H76" s="342">
        <v>43</v>
      </c>
      <c r="I76" s="342" t="str">
        <f>HLOOKUP(Introduction!$G$4,nametranslations,H76,FALSE)</f>
        <v>Water: primary</v>
      </c>
      <c r="L76" s="342" t="s">
        <v>962</v>
      </c>
      <c r="M76" s="342" t="s">
        <v>963</v>
      </c>
      <c r="N76" s="342" t="s">
        <v>964</v>
      </c>
      <c r="O76" s="342" t="s">
        <v>965</v>
      </c>
      <c r="P76" s="342" t="s">
        <v>966</v>
      </c>
      <c r="Q76" s="342" t="s">
        <v>967</v>
      </c>
      <c r="R76" s="342"/>
      <c r="S76" s="342"/>
      <c r="T76" s="342" t="s">
        <v>962</v>
      </c>
      <c r="U76" s="342" t="s">
        <v>227</v>
      </c>
    </row>
    <row r="77" spans="1:21" x14ac:dyDescent="0.25">
      <c r="A77" s="339" t="s">
        <v>147</v>
      </c>
      <c r="B77" s="349" t="s">
        <v>968</v>
      </c>
      <c r="C77" s="339" t="s">
        <v>969</v>
      </c>
      <c r="D77" s="345" t="s">
        <v>515</v>
      </c>
      <c r="E77" s="339" t="s">
        <v>970</v>
      </c>
      <c r="H77" s="342">
        <v>44</v>
      </c>
      <c r="I77" s="342" t="str">
        <f>HLOOKUP(Introduction!$G$4,nametranslations,H77,FALSE)</f>
        <v>Water: secondary</v>
      </c>
      <c r="L77" s="342" t="s">
        <v>971</v>
      </c>
      <c r="M77" s="342" t="s">
        <v>972</v>
      </c>
      <c r="N77" s="342" t="s">
        <v>972</v>
      </c>
      <c r="O77" s="342" t="s">
        <v>973</v>
      </c>
      <c r="P77" s="342" t="s">
        <v>974</v>
      </c>
      <c r="Q77" s="342" t="s">
        <v>975</v>
      </c>
      <c r="R77" s="342"/>
      <c r="S77" s="342"/>
      <c r="T77" s="342" t="s">
        <v>971</v>
      </c>
      <c r="U77" s="343" t="s">
        <v>229</v>
      </c>
    </row>
    <row r="78" spans="1:21" x14ac:dyDescent="0.25">
      <c r="A78" s="339" t="s">
        <v>35</v>
      </c>
      <c r="B78" s="344" t="s">
        <v>522</v>
      </c>
      <c r="C78" s="339" t="s">
        <v>523</v>
      </c>
      <c r="D78" s="345" t="s">
        <v>524</v>
      </c>
      <c r="E78" s="339" t="s">
        <v>525</v>
      </c>
      <c r="H78" s="342">
        <v>45</v>
      </c>
      <c r="I78" s="342" t="str">
        <f>HLOOKUP(Introduction!$G$4,nametranslations,H78,FALSE)</f>
        <v>Sanitation: total</v>
      </c>
      <c r="L78" s="342" t="s">
        <v>976</v>
      </c>
      <c r="M78" s="342" t="s">
        <v>977</v>
      </c>
      <c r="N78" s="342" t="s">
        <v>978</v>
      </c>
      <c r="O78" s="342" t="s">
        <v>979</v>
      </c>
      <c r="P78" s="342" t="s">
        <v>980</v>
      </c>
      <c r="Q78" s="342" t="s">
        <v>981</v>
      </c>
      <c r="R78" s="342"/>
      <c r="S78" s="342"/>
      <c r="T78" s="342" t="s">
        <v>976</v>
      </c>
      <c r="U78" s="342" t="s">
        <v>227</v>
      </c>
    </row>
    <row r="79" spans="1:21" ht="39.6" x14ac:dyDescent="0.25">
      <c r="A79" s="349" t="s">
        <v>982</v>
      </c>
      <c r="B79" s="349" t="s">
        <v>983</v>
      </c>
      <c r="C79" s="349" t="s">
        <v>984</v>
      </c>
      <c r="D79" s="345" t="s">
        <v>985</v>
      </c>
      <c r="E79" s="349" t="s">
        <v>986</v>
      </c>
      <c r="H79" s="342">
        <v>46</v>
      </c>
      <c r="I79" s="342" t="str">
        <f>HLOOKUP(Introduction!$G$4,nametranslations,H79,FALSE)</f>
        <v>Sanitation: urban</v>
      </c>
      <c r="L79" s="342" t="s">
        <v>987</v>
      </c>
      <c r="M79" s="342" t="s">
        <v>988</v>
      </c>
      <c r="N79" s="342" t="s">
        <v>989</v>
      </c>
      <c r="O79" s="342" t="s">
        <v>988</v>
      </c>
      <c r="P79" s="342" t="s">
        <v>990</v>
      </c>
      <c r="Q79" s="342" t="s">
        <v>991</v>
      </c>
      <c r="R79" s="342"/>
      <c r="S79" s="342"/>
      <c r="T79" s="342" t="s">
        <v>987</v>
      </c>
      <c r="U79" s="342" t="s">
        <v>227</v>
      </c>
    </row>
    <row r="80" spans="1:21" x14ac:dyDescent="0.25">
      <c r="A80" s="339" t="s">
        <v>127</v>
      </c>
      <c r="B80" s="344" t="s">
        <v>992</v>
      </c>
      <c r="C80" s="339" t="s">
        <v>993</v>
      </c>
      <c r="D80" s="345" t="s">
        <v>994</v>
      </c>
      <c r="E80" s="339" t="s">
        <v>995</v>
      </c>
      <c r="H80" s="342">
        <v>47</v>
      </c>
      <c r="I80" s="342" t="str">
        <f>HLOOKUP(Introduction!$G$4,nametranslations,H80,FALSE)</f>
        <v>Sanitation: rural</v>
      </c>
      <c r="L80" s="342" t="s">
        <v>996</v>
      </c>
      <c r="M80" s="342" t="s">
        <v>997</v>
      </c>
      <c r="N80" s="342" t="s">
        <v>998</v>
      </c>
      <c r="O80" s="342" t="s">
        <v>997</v>
      </c>
      <c r="P80" s="342" t="s">
        <v>999</v>
      </c>
      <c r="Q80" s="342" t="s">
        <v>1000</v>
      </c>
      <c r="R80" s="342"/>
      <c r="S80" s="342"/>
      <c r="T80" s="342" t="s">
        <v>996</v>
      </c>
      <c r="U80" s="342" t="s">
        <v>227</v>
      </c>
    </row>
    <row r="81" spans="1:21" ht="39.6" x14ac:dyDescent="0.25">
      <c r="A81" s="339" t="s">
        <v>1001</v>
      </c>
      <c r="B81" s="349" t="s">
        <v>1002</v>
      </c>
      <c r="C81" s="349" t="s">
        <v>1003</v>
      </c>
      <c r="D81" s="345" t="s">
        <v>1004</v>
      </c>
      <c r="E81" s="349" t="s">
        <v>1005</v>
      </c>
      <c r="H81" s="342">
        <v>48</v>
      </c>
      <c r="I81" s="342" t="str">
        <f>HLOOKUP(Introduction!$G$4,nametranslations,H81,FALSE)</f>
        <v>Sanitation: pre-primary</v>
      </c>
      <c r="L81" s="342" t="s">
        <v>1006</v>
      </c>
      <c r="M81" s="342" t="s">
        <v>1007</v>
      </c>
      <c r="N81" s="342" t="s">
        <v>1007</v>
      </c>
      <c r="O81" s="342" t="s">
        <v>1007</v>
      </c>
      <c r="P81" s="342" t="s">
        <v>1008</v>
      </c>
      <c r="Q81" s="342" t="s">
        <v>1009</v>
      </c>
      <c r="R81" s="342"/>
      <c r="S81" s="342"/>
      <c r="T81" s="342" t="s">
        <v>1006</v>
      </c>
      <c r="U81" s="342" t="s">
        <v>227</v>
      </c>
    </row>
    <row r="82" spans="1:21" x14ac:dyDescent="0.25">
      <c r="A82" s="341" t="s">
        <v>1010</v>
      </c>
      <c r="H82" s="342">
        <v>49</v>
      </c>
      <c r="I82" s="342" t="str">
        <f>HLOOKUP(Introduction!$G$4,nametranslations,H82,FALSE)</f>
        <v>Sanitation: primary</v>
      </c>
      <c r="L82" s="342" t="s">
        <v>1011</v>
      </c>
      <c r="M82" s="342" t="s">
        <v>1012</v>
      </c>
      <c r="N82" s="342" t="s">
        <v>1012</v>
      </c>
      <c r="O82" s="342" t="s">
        <v>1012</v>
      </c>
      <c r="P82" s="342" t="s">
        <v>1013</v>
      </c>
      <c r="Q82" s="342" t="s">
        <v>1014</v>
      </c>
      <c r="R82" s="342"/>
      <c r="S82" s="342"/>
      <c r="T82" s="342" t="s">
        <v>1011</v>
      </c>
      <c r="U82" s="342" t="s">
        <v>227</v>
      </c>
    </row>
    <row r="83" spans="1:21" x14ac:dyDescent="0.25">
      <c r="A83" s="339" t="s">
        <v>1015</v>
      </c>
      <c r="B83" s="344" t="s">
        <v>1016</v>
      </c>
      <c r="C83" s="344" t="s">
        <v>1017</v>
      </c>
      <c r="D83" s="344" t="s">
        <v>1018</v>
      </c>
      <c r="E83" s="344" t="s">
        <v>1019</v>
      </c>
      <c r="H83" s="342">
        <v>50</v>
      </c>
      <c r="I83" s="342" t="str">
        <f>HLOOKUP(Introduction!$G$4,nametranslations,H83,FALSE)</f>
        <v>Sanitation: secondary</v>
      </c>
      <c r="L83" s="342" t="s">
        <v>1020</v>
      </c>
      <c r="M83" s="342" t="s">
        <v>1021</v>
      </c>
      <c r="N83" s="342" t="s">
        <v>1022</v>
      </c>
      <c r="O83" s="342" t="s">
        <v>1021</v>
      </c>
      <c r="P83" s="342" t="s">
        <v>1023</v>
      </c>
      <c r="Q83" s="342" t="s">
        <v>1024</v>
      </c>
      <c r="R83" s="342"/>
      <c r="S83" s="342"/>
      <c r="T83" s="342" t="s">
        <v>1020</v>
      </c>
      <c r="U83" s="343" t="s">
        <v>229</v>
      </c>
    </row>
    <row r="84" spans="1:21" x14ac:dyDescent="0.25">
      <c r="A84" s="339" t="s">
        <v>36</v>
      </c>
      <c r="B84" s="344" t="s">
        <v>1025</v>
      </c>
      <c r="C84" s="344" t="s">
        <v>1026</v>
      </c>
      <c r="D84" s="344" t="s">
        <v>1027</v>
      </c>
      <c r="E84" s="344" t="s">
        <v>1028</v>
      </c>
      <c r="H84" s="342">
        <v>51</v>
      </c>
      <c r="I84" s="342" t="str">
        <f>HLOOKUP(Introduction!$G$4,nametranslations,H84,FALSE)</f>
        <v>Hygiene: total</v>
      </c>
      <c r="L84" s="342" t="s">
        <v>1029</v>
      </c>
      <c r="M84" s="342" t="s">
        <v>1030</v>
      </c>
      <c r="N84" s="342" t="s">
        <v>1030</v>
      </c>
      <c r="O84" s="342" t="s">
        <v>1031</v>
      </c>
      <c r="P84" s="342" t="s">
        <v>1032</v>
      </c>
      <c r="Q84" s="342" t="s">
        <v>1033</v>
      </c>
      <c r="R84" s="342"/>
      <c r="S84" s="342"/>
      <c r="T84" s="342" t="s">
        <v>1029</v>
      </c>
      <c r="U84" s="343" t="s">
        <v>229</v>
      </c>
    </row>
    <row r="85" spans="1:21" x14ac:dyDescent="0.25">
      <c r="A85" s="339" t="s">
        <v>1034</v>
      </c>
      <c r="B85" s="339" t="s">
        <v>1035</v>
      </c>
      <c r="C85" s="339" t="s">
        <v>1036</v>
      </c>
      <c r="D85" s="339" t="s">
        <v>1037</v>
      </c>
      <c r="E85" s="339" t="s">
        <v>884</v>
      </c>
      <c r="H85" s="342">
        <v>52</v>
      </c>
      <c r="I85" s="342" t="str">
        <f>HLOOKUP(Introduction!$G$4,nametranslations,H85,FALSE)</f>
        <v>Hygiene: urban</v>
      </c>
      <c r="L85" s="342" t="s">
        <v>1038</v>
      </c>
      <c r="M85" s="342" t="s">
        <v>1039</v>
      </c>
      <c r="N85" s="342" t="s">
        <v>1040</v>
      </c>
      <c r="O85" s="342" t="s">
        <v>1039</v>
      </c>
      <c r="P85" s="342" t="s">
        <v>1041</v>
      </c>
      <c r="Q85" s="342" t="s">
        <v>1042</v>
      </c>
      <c r="R85" s="342"/>
      <c r="S85" s="342"/>
      <c r="T85" s="342" t="s">
        <v>1038</v>
      </c>
      <c r="U85" s="342" t="s">
        <v>227</v>
      </c>
    </row>
    <row r="86" spans="1:21" x14ac:dyDescent="0.25">
      <c r="A86" s="339" t="s">
        <v>14</v>
      </c>
      <c r="B86" s="339" t="s">
        <v>433</v>
      </c>
      <c r="C86" s="339" t="s">
        <v>434</v>
      </c>
      <c r="D86" s="339" t="s">
        <v>435</v>
      </c>
      <c r="E86" s="339" t="s">
        <v>436</v>
      </c>
      <c r="H86" s="342">
        <v>53</v>
      </c>
      <c r="I86" s="342" t="str">
        <f>HLOOKUP(Introduction!$G$4,nametranslations,H86,FALSE)</f>
        <v>Hygiene: rural</v>
      </c>
      <c r="L86" s="342" t="s">
        <v>1043</v>
      </c>
      <c r="M86" s="342" t="s">
        <v>1044</v>
      </c>
      <c r="N86" s="342" t="s">
        <v>1045</v>
      </c>
      <c r="O86" s="342" t="s">
        <v>1044</v>
      </c>
      <c r="P86" s="342" t="s">
        <v>1046</v>
      </c>
      <c r="Q86" s="342" t="s">
        <v>1047</v>
      </c>
      <c r="R86" s="342"/>
      <c r="S86" s="342"/>
      <c r="T86" s="342" t="s">
        <v>1043</v>
      </c>
      <c r="U86" s="342" t="s">
        <v>229</v>
      </c>
    </row>
    <row r="87" spans="1:21" x14ac:dyDescent="0.25">
      <c r="A87" s="339" t="s">
        <v>15</v>
      </c>
      <c r="B87" s="339" t="s">
        <v>441</v>
      </c>
      <c r="C87" s="339" t="s">
        <v>442</v>
      </c>
      <c r="D87" s="339" t="s">
        <v>443</v>
      </c>
      <c r="E87" s="339" t="s">
        <v>1048</v>
      </c>
      <c r="H87" s="342">
        <v>54</v>
      </c>
      <c r="I87" s="342" t="str">
        <f>HLOOKUP(Introduction!$G$4,nametranslations,H87,FALSE)</f>
        <v>Hygiene: pre-primary</v>
      </c>
      <c r="L87" s="342" t="s">
        <v>1049</v>
      </c>
      <c r="M87" s="342" t="s">
        <v>1050</v>
      </c>
      <c r="N87" s="342" t="s">
        <v>1051</v>
      </c>
      <c r="O87" s="342" t="s">
        <v>1052</v>
      </c>
      <c r="P87" s="342" t="s">
        <v>1053</v>
      </c>
      <c r="Q87" s="342" t="s">
        <v>1054</v>
      </c>
      <c r="R87" s="342"/>
      <c r="S87" s="342"/>
      <c r="T87" s="342" t="s">
        <v>1049</v>
      </c>
      <c r="U87" s="343" t="s">
        <v>229</v>
      </c>
    </row>
    <row r="88" spans="1:21" x14ac:dyDescent="0.25">
      <c r="A88" s="339" t="s">
        <v>6</v>
      </c>
      <c r="B88" s="344" t="s">
        <v>1055</v>
      </c>
      <c r="C88" s="344" t="s">
        <v>1056</v>
      </c>
      <c r="D88" s="344" t="s">
        <v>1057</v>
      </c>
      <c r="E88" s="344" t="s">
        <v>1058</v>
      </c>
      <c r="H88" s="342">
        <v>55</v>
      </c>
      <c r="I88" s="342" t="str">
        <f>HLOOKUP(Introduction!$G$4,nametranslations,H88,FALSE)</f>
        <v>Hygiene: primary</v>
      </c>
      <c r="L88" s="342" t="s">
        <v>1059</v>
      </c>
      <c r="M88" s="342" t="s">
        <v>1060</v>
      </c>
      <c r="N88" s="342" t="s">
        <v>1061</v>
      </c>
      <c r="O88" s="342" t="s">
        <v>1062</v>
      </c>
      <c r="P88" s="342" t="s">
        <v>1063</v>
      </c>
      <c r="Q88" s="342" t="s">
        <v>1064</v>
      </c>
      <c r="R88" s="342"/>
      <c r="S88" s="342"/>
      <c r="T88" s="342" t="s">
        <v>1059</v>
      </c>
      <c r="U88" s="342" t="s">
        <v>229</v>
      </c>
    </row>
    <row r="89" spans="1:21" x14ac:dyDescent="0.25">
      <c r="A89" s="339" t="s">
        <v>5</v>
      </c>
      <c r="B89" s="344" t="s">
        <v>1065</v>
      </c>
      <c r="C89" s="344" t="s">
        <v>1066</v>
      </c>
      <c r="D89" s="344" t="s">
        <v>1067</v>
      </c>
      <c r="E89" s="344" t="s">
        <v>1068</v>
      </c>
      <c r="H89" s="342">
        <v>56</v>
      </c>
      <c r="I89" s="342" t="str">
        <f>HLOOKUP(Introduction!$G$4,nametranslations,H89,FALSE)</f>
        <v>Hygiene: secondary</v>
      </c>
      <c r="L89" s="342" t="s">
        <v>1069</v>
      </c>
      <c r="M89" s="342" t="s">
        <v>1070</v>
      </c>
      <c r="N89" s="342" t="s">
        <v>1071</v>
      </c>
      <c r="O89" s="342" t="s">
        <v>1072</v>
      </c>
      <c r="P89" s="342" t="s">
        <v>1073</v>
      </c>
      <c r="Q89" s="342" t="s">
        <v>1074</v>
      </c>
      <c r="R89" s="342"/>
      <c r="S89" s="342"/>
      <c r="T89" s="342" t="s">
        <v>1069</v>
      </c>
      <c r="U89" s="342" t="s">
        <v>227</v>
      </c>
    </row>
    <row r="90" spans="1:21" x14ac:dyDescent="0.25">
      <c r="A90" s="339" t="s">
        <v>21</v>
      </c>
      <c r="B90" s="339" t="s">
        <v>1075</v>
      </c>
      <c r="C90" s="339" t="s">
        <v>1076</v>
      </c>
      <c r="D90" s="339" t="s">
        <v>1077</v>
      </c>
      <c r="E90" s="339" t="s">
        <v>1078</v>
      </c>
      <c r="H90" s="342"/>
      <c r="I90" s="342"/>
      <c r="L90" s="342" t="s">
        <v>1079</v>
      </c>
      <c r="M90" s="342" t="s">
        <v>1080</v>
      </c>
      <c r="N90" s="342" t="s">
        <v>1081</v>
      </c>
      <c r="O90" s="342" t="s">
        <v>1082</v>
      </c>
      <c r="P90" s="342" t="s">
        <v>1083</v>
      </c>
      <c r="Q90" s="342" t="s">
        <v>1084</v>
      </c>
      <c r="R90" s="342"/>
      <c r="S90" s="342"/>
      <c r="T90" s="342" t="s">
        <v>1079</v>
      </c>
      <c r="U90" s="342" t="s">
        <v>227</v>
      </c>
    </row>
    <row r="91" spans="1:21" x14ac:dyDescent="0.25">
      <c r="A91" s="339" t="s">
        <v>28</v>
      </c>
      <c r="B91" s="339" t="s">
        <v>1085</v>
      </c>
      <c r="C91" s="339" t="s">
        <v>1086</v>
      </c>
      <c r="D91" s="339" t="s">
        <v>1087</v>
      </c>
      <c r="E91" s="339" t="s">
        <v>1088</v>
      </c>
      <c r="I91" s="342"/>
      <c r="L91" s="342" t="s">
        <v>1089</v>
      </c>
      <c r="M91" s="342" t="s">
        <v>1090</v>
      </c>
      <c r="N91" s="342" t="s">
        <v>1090</v>
      </c>
      <c r="O91" s="342" t="s">
        <v>1090</v>
      </c>
      <c r="P91" s="342" t="s">
        <v>1091</v>
      </c>
      <c r="Q91" s="342" t="s">
        <v>1092</v>
      </c>
      <c r="R91" s="342"/>
      <c r="S91" s="342"/>
      <c r="T91" s="342" t="s">
        <v>1089</v>
      </c>
      <c r="U91" s="343" t="s">
        <v>228</v>
      </c>
    </row>
    <row r="92" spans="1:21" x14ac:dyDescent="0.25">
      <c r="A92" s="339" t="s">
        <v>111</v>
      </c>
      <c r="B92" s="344" t="s">
        <v>1093</v>
      </c>
      <c r="C92" s="344" t="s">
        <v>1094</v>
      </c>
      <c r="D92" s="344" t="s">
        <v>1095</v>
      </c>
      <c r="E92" s="344" t="s">
        <v>1096</v>
      </c>
      <c r="I92" s="342"/>
      <c r="L92" s="342" t="s">
        <v>1097</v>
      </c>
      <c r="M92" s="342" t="s">
        <v>1098</v>
      </c>
      <c r="N92" s="342" t="s">
        <v>1099</v>
      </c>
      <c r="O92" s="342" t="s">
        <v>1100</v>
      </c>
      <c r="P92" s="342" t="s">
        <v>1101</v>
      </c>
      <c r="Q92" s="342" t="s">
        <v>1102</v>
      </c>
      <c r="R92" s="342"/>
      <c r="S92" s="342"/>
      <c r="T92" s="342" t="s">
        <v>1097</v>
      </c>
      <c r="U92" s="343" t="s">
        <v>229</v>
      </c>
    </row>
    <row r="93" spans="1:21" x14ac:dyDescent="0.25">
      <c r="A93" s="339" t="s">
        <v>110</v>
      </c>
      <c r="B93" s="344" t="s">
        <v>1103</v>
      </c>
      <c r="C93" s="344" t="s">
        <v>1104</v>
      </c>
      <c r="D93" s="344" t="s">
        <v>1105</v>
      </c>
      <c r="E93" s="344" t="s">
        <v>1106</v>
      </c>
      <c r="I93" s="342"/>
      <c r="L93" s="342" t="s">
        <v>1107</v>
      </c>
      <c r="M93" s="342" t="s">
        <v>1108</v>
      </c>
      <c r="N93" s="342" t="s">
        <v>1108</v>
      </c>
      <c r="O93" s="342" t="s">
        <v>1108</v>
      </c>
      <c r="P93" s="342" t="s">
        <v>1109</v>
      </c>
      <c r="Q93" s="342" t="s">
        <v>1110</v>
      </c>
      <c r="R93" s="342"/>
      <c r="S93" s="342"/>
      <c r="T93" s="342" t="s">
        <v>1107</v>
      </c>
      <c r="U93" s="342" t="s">
        <v>227</v>
      </c>
    </row>
    <row r="94" spans="1:21" x14ac:dyDescent="0.25">
      <c r="A94" s="339" t="s">
        <v>1111</v>
      </c>
      <c r="B94" s="344" t="s">
        <v>1111</v>
      </c>
      <c r="C94" s="344" t="s">
        <v>1111</v>
      </c>
      <c r="D94" s="344" t="s">
        <v>1112</v>
      </c>
      <c r="E94" s="344" t="s">
        <v>1111</v>
      </c>
      <c r="I94" s="342"/>
      <c r="L94" s="342" t="s">
        <v>1113</v>
      </c>
      <c r="M94" s="342" t="s">
        <v>1114</v>
      </c>
      <c r="N94" s="342" t="s">
        <v>1114</v>
      </c>
      <c r="O94" s="342" t="s">
        <v>1114</v>
      </c>
      <c r="P94" s="342" t="s">
        <v>1115</v>
      </c>
      <c r="Q94" s="342" t="s">
        <v>1116</v>
      </c>
      <c r="R94" s="342"/>
      <c r="S94" s="342"/>
      <c r="T94" s="342" t="s">
        <v>1113</v>
      </c>
      <c r="U94" s="342" t="s">
        <v>227</v>
      </c>
    </row>
    <row r="95" spans="1:21" x14ac:dyDescent="0.25">
      <c r="A95" s="344" t="s">
        <v>1117</v>
      </c>
      <c r="B95" s="344" t="s">
        <v>1118</v>
      </c>
      <c r="C95" s="344" t="s">
        <v>1119</v>
      </c>
      <c r="D95" s="344" t="s">
        <v>1120</v>
      </c>
      <c r="E95" s="344" t="s">
        <v>1121</v>
      </c>
      <c r="I95" s="342"/>
      <c r="L95" s="342" t="s">
        <v>1122</v>
      </c>
      <c r="M95" s="342" t="s">
        <v>1123</v>
      </c>
      <c r="N95" s="342" t="s">
        <v>1124</v>
      </c>
      <c r="O95" s="342" t="s">
        <v>1125</v>
      </c>
      <c r="P95" s="342" t="s">
        <v>1126</v>
      </c>
      <c r="Q95" s="342" t="s">
        <v>1127</v>
      </c>
      <c r="R95" s="342"/>
      <c r="S95" s="342"/>
      <c r="T95" s="342" t="s">
        <v>1122</v>
      </c>
      <c r="U95" s="342" t="s">
        <v>227</v>
      </c>
    </row>
    <row r="96" spans="1:21" x14ac:dyDescent="0.25">
      <c r="A96" s="339" t="s">
        <v>1128</v>
      </c>
      <c r="B96" s="344" t="s">
        <v>1129</v>
      </c>
      <c r="C96" s="344" t="s">
        <v>1130</v>
      </c>
      <c r="D96" s="344" t="s">
        <v>1131</v>
      </c>
      <c r="E96" s="344" t="s">
        <v>1132</v>
      </c>
      <c r="I96" s="342"/>
      <c r="L96" s="342" t="s">
        <v>1133</v>
      </c>
      <c r="M96" s="342" t="s">
        <v>1134</v>
      </c>
      <c r="N96" s="342" t="s">
        <v>1135</v>
      </c>
      <c r="O96" s="342" t="s">
        <v>1136</v>
      </c>
      <c r="P96" s="342" t="s">
        <v>1137</v>
      </c>
      <c r="Q96" s="342" t="s">
        <v>1138</v>
      </c>
      <c r="R96" s="342"/>
      <c r="S96" s="342"/>
      <c r="T96" s="342" t="s">
        <v>1133</v>
      </c>
      <c r="U96" s="342" t="s">
        <v>227</v>
      </c>
    </row>
    <row r="97" spans="1:21" x14ac:dyDescent="0.25">
      <c r="A97" s="344" t="s">
        <v>149</v>
      </c>
      <c r="B97" s="344" t="s">
        <v>1139</v>
      </c>
      <c r="C97" s="344" t="s">
        <v>1140</v>
      </c>
      <c r="D97" s="344" t="s">
        <v>1141</v>
      </c>
      <c r="E97" s="344" t="s">
        <v>1142</v>
      </c>
      <c r="I97" s="342"/>
      <c r="L97" s="342" t="s">
        <v>1143</v>
      </c>
      <c r="M97" s="342" t="s">
        <v>1144</v>
      </c>
      <c r="N97" s="342" t="s">
        <v>1144</v>
      </c>
      <c r="O97" s="342" t="s">
        <v>1144</v>
      </c>
      <c r="P97" s="342" t="s">
        <v>1145</v>
      </c>
      <c r="Q97" s="342" t="s">
        <v>1146</v>
      </c>
      <c r="R97" s="342"/>
      <c r="S97" s="342"/>
      <c r="T97" s="342" t="s">
        <v>1143</v>
      </c>
      <c r="U97" s="343" t="s">
        <v>228</v>
      </c>
    </row>
    <row r="98" spans="1:21" x14ac:dyDescent="0.25">
      <c r="A98" s="339" t="s">
        <v>1147</v>
      </c>
      <c r="B98" s="344" t="s">
        <v>1148</v>
      </c>
      <c r="C98" s="344" t="s">
        <v>1149</v>
      </c>
      <c r="D98" s="344" t="s">
        <v>1150</v>
      </c>
      <c r="E98" s="344" t="s">
        <v>1151</v>
      </c>
      <c r="I98" s="342"/>
      <c r="L98" s="342" t="s">
        <v>1152</v>
      </c>
      <c r="M98" s="342" t="s">
        <v>1153</v>
      </c>
      <c r="N98" s="342" t="s">
        <v>1154</v>
      </c>
      <c r="O98" s="342" t="s">
        <v>1155</v>
      </c>
      <c r="P98" s="342" t="s">
        <v>1156</v>
      </c>
      <c r="Q98" s="342" t="s">
        <v>1157</v>
      </c>
      <c r="R98" s="342"/>
      <c r="S98" s="342"/>
      <c r="T98" s="342" t="s">
        <v>1152</v>
      </c>
      <c r="U98" s="342" t="s">
        <v>227</v>
      </c>
    </row>
    <row r="99" spans="1:21" x14ac:dyDescent="0.25">
      <c r="A99" s="344" t="s">
        <v>1158</v>
      </c>
      <c r="B99" s="344" t="s">
        <v>1158</v>
      </c>
      <c r="C99" s="344" t="s">
        <v>1158</v>
      </c>
      <c r="D99" s="344" t="s">
        <v>1159</v>
      </c>
      <c r="E99" s="344" t="s">
        <v>1160</v>
      </c>
      <c r="I99" s="342"/>
      <c r="L99" s="342" t="s">
        <v>1161</v>
      </c>
      <c r="M99" s="342" t="s">
        <v>1162</v>
      </c>
      <c r="N99" s="342" t="s">
        <v>1163</v>
      </c>
      <c r="O99" s="342" t="s">
        <v>1164</v>
      </c>
      <c r="P99" s="342" t="s">
        <v>1165</v>
      </c>
      <c r="Q99" s="342" t="s">
        <v>1166</v>
      </c>
      <c r="R99" s="342"/>
      <c r="S99" s="342"/>
      <c r="T99" s="342" t="s">
        <v>1161</v>
      </c>
      <c r="U99" s="342" t="s">
        <v>229</v>
      </c>
    </row>
    <row r="100" spans="1:21" x14ac:dyDescent="0.25">
      <c r="A100" s="341" t="s">
        <v>1167</v>
      </c>
      <c r="I100" s="342"/>
      <c r="L100" s="342" t="s">
        <v>1168</v>
      </c>
      <c r="M100" s="342" t="s">
        <v>1169</v>
      </c>
      <c r="N100" s="342" t="s">
        <v>1170</v>
      </c>
      <c r="O100" s="342" t="s">
        <v>1171</v>
      </c>
      <c r="P100" s="342" t="s">
        <v>1172</v>
      </c>
      <c r="Q100" s="342" t="s">
        <v>1173</v>
      </c>
      <c r="R100" s="342"/>
      <c r="S100" s="342"/>
      <c r="T100" s="342" t="s">
        <v>1168</v>
      </c>
      <c r="U100" s="342" t="s">
        <v>227</v>
      </c>
    </row>
    <row r="101" spans="1:21" x14ac:dyDescent="0.25">
      <c r="A101" s="339" t="s">
        <v>27</v>
      </c>
      <c r="B101" s="344" t="s">
        <v>1174</v>
      </c>
      <c r="C101" s="344" t="s">
        <v>1175</v>
      </c>
      <c r="D101" s="344" t="s">
        <v>1176</v>
      </c>
      <c r="E101" s="344" t="s">
        <v>1177</v>
      </c>
      <c r="I101" s="342"/>
      <c r="L101" s="342" t="s">
        <v>1178</v>
      </c>
      <c r="M101" s="342" t="s">
        <v>1179</v>
      </c>
      <c r="N101" s="342" t="s">
        <v>1180</v>
      </c>
      <c r="O101" s="342" t="s">
        <v>1179</v>
      </c>
      <c r="P101" s="342" t="s">
        <v>1181</v>
      </c>
      <c r="Q101" s="342" t="s">
        <v>1182</v>
      </c>
      <c r="R101" s="342"/>
      <c r="S101" s="342"/>
      <c r="T101" s="342" t="s">
        <v>1178</v>
      </c>
      <c r="U101" s="342" t="s">
        <v>227</v>
      </c>
    </row>
    <row r="102" spans="1:21" x14ac:dyDescent="0.25">
      <c r="A102" s="339" t="s">
        <v>55</v>
      </c>
      <c r="B102" s="344" t="s">
        <v>1183</v>
      </c>
      <c r="C102" s="344" t="s">
        <v>1184</v>
      </c>
      <c r="D102" s="344" t="s">
        <v>1185</v>
      </c>
      <c r="E102" s="344" t="s">
        <v>1186</v>
      </c>
      <c r="I102" s="342"/>
      <c r="L102" s="342" t="s">
        <v>1187</v>
      </c>
      <c r="M102" s="342" t="s">
        <v>1188</v>
      </c>
      <c r="N102" s="342" t="s">
        <v>1189</v>
      </c>
      <c r="O102" s="342" t="s">
        <v>1190</v>
      </c>
      <c r="P102" s="342" t="s">
        <v>1191</v>
      </c>
      <c r="Q102" s="342" t="s">
        <v>1192</v>
      </c>
      <c r="R102" s="342"/>
      <c r="S102" s="342"/>
      <c r="T102" s="342" t="s">
        <v>1187</v>
      </c>
      <c r="U102" s="342" t="s">
        <v>227</v>
      </c>
    </row>
    <row r="103" spans="1:21" x14ac:dyDescent="0.25">
      <c r="A103" s="339" t="s">
        <v>24</v>
      </c>
      <c r="B103" s="344" t="s">
        <v>1193</v>
      </c>
      <c r="C103" s="344" t="s">
        <v>1194</v>
      </c>
      <c r="D103" s="344" t="s">
        <v>1195</v>
      </c>
      <c r="E103" s="344" t="s">
        <v>1196</v>
      </c>
      <c r="I103" s="342"/>
      <c r="L103" s="342" t="s">
        <v>1197</v>
      </c>
      <c r="M103" s="342" t="s">
        <v>1198</v>
      </c>
      <c r="N103" s="342" t="s">
        <v>1199</v>
      </c>
      <c r="O103" s="342" t="s">
        <v>1198</v>
      </c>
      <c r="P103" s="342" t="s">
        <v>1200</v>
      </c>
      <c r="Q103" s="342" t="s">
        <v>1201</v>
      </c>
      <c r="R103" s="342"/>
      <c r="S103" s="342"/>
      <c r="T103" s="342" t="s">
        <v>1197</v>
      </c>
      <c r="U103" s="342" t="s">
        <v>227</v>
      </c>
    </row>
    <row r="104" spans="1:21" x14ac:dyDescent="0.25">
      <c r="A104" s="339" t="s">
        <v>0</v>
      </c>
      <c r="B104" s="344" t="s">
        <v>1202</v>
      </c>
      <c r="C104" s="344" t="s">
        <v>1203</v>
      </c>
      <c r="D104" s="344" t="s">
        <v>1204</v>
      </c>
      <c r="E104" s="344" t="s">
        <v>1205</v>
      </c>
      <c r="I104" s="342"/>
      <c r="L104" s="342" t="s">
        <v>1206</v>
      </c>
      <c r="M104" s="342" t="s">
        <v>1207</v>
      </c>
      <c r="N104" s="342" t="s">
        <v>1208</v>
      </c>
      <c r="O104" s="342" t="s">
        <v>1209</v>
      </c>
      <c r="P104" s="342" t="s">
        <v>1210</v>
      </c>
      <c r="Q104" s="342" t="s">
        <v>1211</v>
      </c>
      <c r="R104" s="342"/>
      <c r="S104" s="342"/>
      <c r="T104" s="342" t="s">
        <v>1206</v>
      </c>
      <c r="U104" s="342" t="s">
        <v>227</v>
      </c>
    </row>
    <row r="105" spans="1:21" x14ac:dyDescent="0.25">
      <c r="A105" s="339" t="s">
        <v>37</v>
      </c>
      <c r="B105" s="344" t="s">
        <v>1212</v>
      </c>
      <c r="C105" s="344" t="s">
        <v>1212</v>
      </c>
      <c r="D105" s="344" t="s">
        <v>1213</v>
      </c>
      <c r="E105" s="344" t="s">
        <v>1214</v>
      </c>
      <c r="I105" s="342"/>
      <c r="L105" s="342" t="s">
        <v>1215</v>
      </c>
      <c r="M105" s="342" t="s">
        <v>1216</v>
      </c>
      <c r="N105" s="342" t="s">
        <v>1217</v>
      </c>
      <c r="O105" s="342" t="s">
        <v>1218</v>
      </c>
      <c r="P105" s="342" t="s">
        <v>1219</v>
      </c>
      <c r="Q105" s="342" t="s">
        <v>1220</v>
      </c>
      <c r="R105" s="342"/>
      <c r="S105" s="342"/>
      <c r="T105" s="342" t="s">
        <v>1215</v>
      </c>
      <c r="U105" s="342" t="s">
        <v>227</v>
      </c>
    </row>
    <row r="106" spans="1:21" x14ac:dyDescent="0.25">
      <c r="A106" s="339" t="s">
        <v>1221</v>
      </c>
      <c r="B106" s="344" t="s">
        <v>1222</v>
      </c>
      <c r="C106" s="344" t="s">
        <v>1223</v>
      </c>
      <c r="D106" s="344" t="s">
        <v>1224</v>
      </c>
      <c r="E106" s="344" t="s">
        <v>1225</v>
      </c>
      <c r="I106" s="342"/>
      <c r="L106" s="342" t="s">
        <v>1226</v>
      </c>
      <c r="M106" s="342" t="s">
        <v>1227</v>
      </c>
      <c r="N106" s="342" t="s">
        <v>1228</v>
      </c>
      <c r="O106" s="342" t="s">
        <v>1229</v>
      </c>
      <c r="P106" s="342" t="s">
        <v>1230</v>
      </c>
      <c r="Q106" s="342" t="s">
        <v>1231</v>
      </c>
      <c r="R106" s="342"/>
      <c r="S106" s="342"/>
      <c r="T106" s="342" t="s">
        <v>1226</v>
      </c>
      <c r="U106" s="342" t="s">
        <v>227</v>
      </c>
    </row>
    <row r="107" spans="1:21" x14ac:dyDescent="0.25">
      <c r="A107" s="339" t="s">
        <v>97</v>
      </c>
      <c r="B107" s="344" t="s">
        <v>1232</v>
      </c>
      <c r="C107" s="344" t="s">
        <v>1233</v>
      </c>
      <c r="D107" s="344" t="s">
        <v>1234</v>
      </c>
      <c r="E107" s="344" t="s">
        <v>1235</v>
      </c>
      <c r="L107" s="342" t="s">
        <v>1236</v>
      </c>
      <c r="M107" s="342" t="s">
        <v>1237</v>
      </c>
      <c r="N107" s="342" t="s">
        <v>1237</v>
      </c>
      <c r="O107" s="342" t="s">
        <v>1237</v>
      </c>
      <c r="P107" s="342" t="s">
        <v>1238</v>
      </c>
      <c r="Q107" s="342" t="s">
        <v>1239</v>
      </c>
      <c r="R107" s="342"/>
      <c r="S107" s="342"/>
      <c r="T107" s="342" t="s">
        <v>1236</v>
      </c>
      <c r="U107" s="343" t="s">
        <v>231</v>
      </c>
    </row>
    <row r="108" spans="1:21" x14ac:dyDescent="0.25">
      <c r="A108" s="339" t="s">
        <v>98</v>
      </c>
      <c r="B108" s="344" t="s">
        <v>1240</v>
      </c>
      <c r="C108" s="344" t="s">
        <v>1241</v>
      </c>
      <c r="D108" s="344" t="s">
        <v>1242</v>
      </c>
      <c r="E108" s="344" t="s">
        <v>1243</v>
      </c>
      <c r="I108" s="347" t="s">
        <v>1244</v>
      </c>
      <c r="L108" s="342" t="s">
        <v>1245</v>
      </c>
      <c r="M108" s="342" t="s">
        <v>1246</v>
      </c>
      <c r="N108" s="342" t="s">
        <v>1247</v>
      </c>
      <c r="O108" s="342" t="s">
        <v>1248</v>
      </c>
      <c r="P108" s="342" t="s">
        <v>1249</v>
      </c>
      <c r="Q108" s="342" t="s">
        <v>1250</v>
      </c>
      <c r="R108" s="342"/>
      <c r="S108" s="342"/>
      <c r="T108" s="342" t="s">
        <v>1245</v>
      </c>
      <c r="U108" s="342" t="s">
        <v>227</v>
      </c>
    </row>
    <row r="109" spans="1:21" x14ac:dyDescent="0.25">
      <c r="A109" s="339" t="s">
        <v>56</v>
      </c>
      <c r="B109" s="344" t="s">
        <v>1251</v>
      </c>
      <c r="C109" s="344" t="s">
        <v>1252</v>
      </c>
      <c r="D109" s="344" t="s">
        <v>1253</v>
      </c>
      <c r="E109" s="344" t="s">
        <v>1254</v>
      </c>
      <c r="I109" s="342" t="str">
        <f>HLOOKUP(Introduction!$G$4,nametranslations,94,FALSE)</f>
        <v>EMIS</v>
      </c>
      <c r="L109" s="342" t="s">
        <v>1255</v>
      </c>
      <c r="M109" s="342" t="s">
        <v>1256</v>
      </c>
      <c r="N109" s="342" t="s">
        <v>1257</v>
      </c>
      <c r="O109" s="342" t="s">
        <v>1256</v>
      </c>
      <c r="P109" s="342" t="s">
        <v>1258</v>
      </c>
      <c r="Q109" s="342" t="s">
        <v>1259</v>
      </c>
      <c r="R109" s="342"/>
      <c r="S109" s="342"/>
      <c r="T109" s="342" t="s">
        <v>1255</v>
      </c>
      <c r="U109" s="342" t="s">
        <v>227</v>
      </c>
    </row>
    <row r="110" spans="1:21" x14ac:dyDescent="0.25">
      <c r="A110" s="339" t="s">
        <v>1260</v>
      </c>
      <c r="B110" s="344" t="s">
        <v>1261</v>
      </c>
      <c r="C110" s="344" t="s">
        <v>1262</v>
      </c>
      <c r="D110" s="344" t="s">
        <v>1263</v>
      </c>
      <c r="E110" s="344" t="s">
        <v>1264</v>
      </c>
      <c r="I110" s="342" t="str">
        <f>HLOOKUP(Introduction!$G$4,nametranslations,95,FALSE)</f>
        <v>Survey</v>
      </c>
      <c r="L110" s="342" t="s">
        <v>1265</v>
      </c>
      <c r="M110" s="342" t="s">
        <v>1266</v>
      </c>
      <c r="N110" s="342" t="s">
        <v>1267</v>
      </c>
      <c r="O110" s="342" t="s">
        <v>1268</v>
      </c>
      <c r="P110" s="342" t="s">
        <v>1269</v>
      </c>
      <c r="Q110" s="342" t="s">
        <v>1270</v>
      </c>
      <c r="R110" s="342"/>
      <c r="S110" s="342"/>
      <c r="T110" s="342" t="s">
        <v>1265</v>
      </c>
      <c r="U110" s="342" t="s">
        <v>229</v>
      </c>
    </row>
    <row r="111" spans="1:21" x14ac:dyDescent="0.25">
      <c r="A111" s="339" t="s">
        <v>12</v>
      </c>
      <c r="B111" s="339" t="s">
        <v>1271</v>
      </c>
      <c r="C111" s="344" t="s">
        <v>1272</v>
      </c>
      <c r="D111" s="344" t="s">
        <v>1273</v>
      </c>
      <c r="E111" s="344" t="s">
        <v>1274</v>
      </c>
      <c r="I111" s="342" t="str">
        <f>HLOOKUP(Introduction!$G$4,nametranslations,96,FALSE)</f>
        <v>Census</v>
      </c>
      <c r="L111" s="342" t="s">
        <v>1275</v>
      </c>
      <c r="M111" s="342" t="s">
        <v>1276</v>
      </c>
      <c r="N111" s="342" t="s">
        <v>1277</v>
      </c>
      <c r="O111" s="342" t="s">
        <v>1276</v>
      </c>
      <c r="P111" s="342" t="s">
        <v>1278</v>
      </c>
      <c r="Q111" s="342" t="s">
        <v>1279</v>
      </c>
      <c r="R111" s="342"/>
      <c r="S111" s="342"/>
      <c r="T111" s="342" t="s">
        <v>1275</v>
      </c>
      <c r="U111" s="342" t="s">
        <v>227</v>
      </c>
    </row>
    <row r="112" spans="1:21" x14ac:dyDescent="0.25">
      <c r="A112" s="339" t="s">
        <v>106</v>
      </c>
      <c r="B112" s="344" t="s">
        <v>1280</v>
      </c>
      <c r="C112" s="344" t="s">
        <v>1281</v>
      </c>
      <c r="D112" s="344" t="s">
        <v>1282</v>
      </c>
      <c r="E112" s="344" t="s">
        <v>1283</v>
      </c>
      <c r="I112" s="342" t="str">
        <f>HLOOKUP(Introduction!$G$4,nametranslations,97,FALSE)</f>
        <v>Other</v>
      </c>
      <c r="L112" s="342" t="s">
        <v>1284</v>
      </c>
      <c r="M112" s="342" t="s">
        <v>1285</v>
      </c>
      <c r="N112" s="342" t="s">
        <v>1285</v>
      </c>
      <c r="O112" s="342" t="s">
        <v>1285</v>
      </c>
      <c r="P112" s="342" t="s">
        <v>1286</v>
      </c>
      <c r="Q112" s="342" t="s">
        <v>1287</v>
      </c>
      <c r="R112" s="342"/>
      <c r="S112" s="342"/>
      <c r="T112" s="342" t="s">
        <v>1284</v>
      </c>
      <c r="U112" s="342" t="s">
        <v>227</v>
      </c>
    </row>
    <row r="113" spans="1:21" x14ac:dyDescent="0.25">
      <c r="A113" s="339" t="s">
        <v>94</v>
      </c>
      <c r="B113" s="344" t="s">
        <v>1288</v>
      </c>
      <c r="C113" s="344" t="s">
        <v>1289</v>
      </c>
      <c r="D113" s="344" t="s">
        <v>1290</v>
      </c>
      <c r="E113" s="344" t="s">
        <v>1291</v>
      </c>
      <c r="I113" s="342" t="str">
        <f>HLOOKUP(Introduction!$G$4,nametranslations,98,FALSE)</f>
        <v>Survey with microdata</v>
      </c>
      <c r="L113" s="342" t="s">
        <v>1292</v>
      </c>
      <c r="M113" s="342" t="s">
        <v>1293</v>
      </c>
      <c r="N113" s="342" t="s">
        <v>1294</v>
      </c>
      <c r="O113" s="342" t="s">
        <v>1295</v>
      </c>
      <c r="P113" s="342" t="s">
        <v>1296</v>
      </c>
      <c r="Q113" s="342" t="s">
        <v>1297</v>
      </c>
      <c r="R113" s="342"/>
      <c r="S113" s="342"/>
      <c r="T113" s="342" t="s">
        <v>1292</v>
      </c>
      <c r="U113" s="343" t="s">
        <v>231</v>
      </c>
    </row>
    <row r="114" spans="1:21" x14ac:dyDescent="0.25">
      <c r="A114" s="339" t="s">
        <v>95</v>
      </c>
      <c r="B114" s="344" t="s">
        <v>1298</v>
      </c>
      <c r="C114" s="344" t="s">
        <v>1299</v>
      </c>
      <c r="D114" s="344" t="s">
        <v>1300</v>
      </c>
      <c r="E114" s="344" t="s">
        <v>1301</v>
      </c>
      <c r="I114" s="342" t="str">
        <f>HLOOKUP(Introduction!$G$4,nametranslations,99,FALSE)</f>
        <v>Admin</v>
      </c>
      <c r="L114" s="342" t="s">
        <v>1302</v>
      </c>
      <c r="M114" s="342" t="s">
        <v>1303</v>
      </c>
      <c r="N114" s="342" t="s">
        <v>1304</v>
      </c>
      <c r="O114" s="342" t="s">
        <v>1305</v>
      </c>
      <c r="P114" s="342" t="s">
        <v>1306</v>
      </c>
      <c r="Q114" s="342" t="s">
        <v>1307</v>
      </c>
      <c r="R114" s="342"/>
      <c r="S114" s="342"/>
      <c r="T114" s="342" t="s">
        <v>1302</v>
      </c>
      <c r="U114" s="342" t="s">
        <v>227</v>
      </c>
    </row>
    <row r="115" spans="1:21" x14ac:dyDescent="0.25">
      <c r="A115" s="339" t="s">
        <v>23</v>
      </c>
      <c r="B115" s="344" t="s">
        <v>1308</v>
      </c>
      <c r="C115" s="344" t="s">
        <v>1309</v>
      </c>
      <c r="D115" s="344" t="s">
        <v>1310</v>
      </c>
      <c r="E115" s="344" t="s">
        <v>1311</v>
      </c>
      <c r="L115" s="342" t="s">
        <v>1312</v>
      </c>
      <c r="M115" s="342" t="s">
        <v>1313</v>
      </c>
      <c r="N115" s="342" t="s">
        <v>1313</v>
      </c>
      <c r="O115" s="342" t="s">
        <v>1314</v>
      </c>
      <c r="P115" s="342" t="s">
        <v>1315</v>
      </c>
      <c r="Q115" s="342" t="s">
        <v>1316</v>
      </c>
      <c r="R115" s="342"/>
      <c r="S115" s="342"/>
      <c r="T115" s="342" t="s">
        <v>1312</v>
      </c>
      <c r="U115" s="343" t="s">
        <v>227</v>
      </c>
    </row>
    <row r="116" spans="1:21" x14ac:dyDescent="0.25">
      <c r="A116" s="339" t="s">
        <v>20</v>
      </c>
      <c r="B116" s="344" t="s">
        <v>1317</v>
      </c>
      <c r="C116" s="344" t="s">
        <v>1318</v>
      </c>
      <c r="D116" s="344" t="s">
        <v>1319</v>
      </c>
      <c r="E116" s="344" t="s">
        <v>1320</v>
      </c>
      <c r="L116" s="342" t="s">
        <v>1321</v>
      </c>
      <c r="M116" s="342" t="s">
        <v>1322</v>
      </c>
      <c r="N116" s="342" t="s">
        <v>1322</v>
      </c>
      <c r="O116" s="342" t="s">
        <v>1322</v>
      </c>
      <c r="P116" s="342" t="s">
        <v>1323</v>
      </c>
      <c r="Q116" s="342" t="s">
        <v>1324</v>
      </c>
      <c r="R116" s="342"/>
      <c r="S116" s="342"/>
      <c r="T116" s="342" t="s">
        <v>1321</v>
      </c>
      <c r="U116" s="342" t="s">
        <v>227</v>
      </c>
    </row>
    <row r="117" spans="1:21" x14ac:dyDescent="0.25">
      <c r="A117" s="339" t="s">
        <v>22</v>
      </c>
      <c r="B117" s="344" t="s">
        <v>1325</v>
      </c>
      <c r="C117" s="344" t="s">
        <v>1326</v>
      </c>
      <c r="D117" s="344" t="s">
        <v>1327</v>
      </c>
      <c r="E117" s="344" t="s">
        <v>1328</v>
      </c>
      <c r="L117" s="342" t="s">
        <v>1329</v>
      </c>
      <c r="M117" s="342" t="s">
        <v>1330</v>
      </c>
      <c r="N117" s="342" t="s">
        <v>1331</v>
      </c>
      <c r="O117" s="342" t="s">
        <v>1332</v>
      </c>
      <c r="P117" s="342" t="s">
        <v>1333</v>
      </c>
      <c r="Q117" s="342" t="s">
        <v>1334</v>
      </c>
      <c r="R117" s="342"/>
      <c r="S117" s="342"/>
      <c r="T117" s="342" t="s">
        <v>1329</v>
      </c>
      <c r="U117" s="343" t="s">
        <v>227</v>
      </c>
    </row>
    <row r="118" spans="1:21" x14ac:dyDescent="0.25">
      <c r="A118" s="339" t="s">
        <v>3</v>
      </c>
      <c r="B118" s="344" t="s">
        <v>1335</v>
      </c>
      <c r="C118" s="344" t="s">
        <v>1336</v>
      </c>
      <c r="D118" s="344" t="s">
        <v>1337</v>
      </c>
      <c r="E118" s="344" t="s">
        <v>1338</v>
      </c>
      <c r="L118" s="342" t="s">
        <v>1339</v>
      </c>
      <c r="M118" s="342" t="s">
        <v>1340</v>
      </c>
      <c r="N118" s="342" t="s">
        <v>1341</v>
      </c>
      <c r="O118" s="342" t="s">
        <v>1342</v>
      </c>
      <c r="P118" s="342" t="s">
        <v>1343</v>
      </c>
      <c r="Q118" s="342" t="s">
        <v>1344</v>
      </c>
      <c r="R118" s="342"/>
      <c r="S118" s="342"/>
      <c r="T118" s="342" t="s">
        <v>1339</v>
      </c>
      <c r="U118" s="342" t="s">
        <v>227</v>
      </c>
    </row>
    <row r="119" spans="1:21" x14ac:dyDescent="0.25">
      <c r="A119" s="339" t="s">
        <v>52</v>
      </c>
      <c r="B119" s="344" t="s">
        <v>1345</v>
      </c>
      <c r="C119" s="344" t="s">
        <v>1346</v>
      </c>
      <c r="D119" s="344" t="s">
        <v>1347</v>
      </c>
      <c r="E119" s="344" t="s">
        <v>1348</v>
      </c>
      <c r="L119" s="342" t="s">
        <v>1349</v>
      </c>
      <c r="M119" s="342" t="s">
        <v>1350</v>
      </c>
      <c r="N119" s="342" t="s">
        <v>1350</v>
      </c>
      <c r="O119" s="342" t="s">
        <v>1350</v>
      </c>
      <c r="P119" s="342" t="s">
        <v>1351</v>
      </c>
      <c r="Q119" s="342" t="s">
        <v>1352</v>
      </c>
      <c r="R119" s="342"/>
      <c r="S119" s="342"/>
      <c r="T119" s="342" t="s">
        <v>1349</v>
      </c>
      <c r="U119" s="342" t="s">
        <v>227</v>
      </c>
    </row>
    <row r="120" spans="1:21" x14ac:dyDescent="0.25">
      <c r="A120" s="339" t="s">
        <v>57</v>
      </c>
      <c r="B120" s="344" t="s">
        <v>1353</v>
      </c>
      <c r="C120" s="344" t="s">
        <v>1354</v>
      </c>
      <c r="D120" s="344" t="s">
        <v>1355</v>
      </c>
      <c r="E120" s="344" t="s">
        <v>1356</v>
      </c>
      <c r="L120" s="342" t="s">
        <v>1357</v>
      </c>
      <c r="M120" s="342" t="s">
        <v>1358</v>
      </c>
      <c r="N120" s="342" t="s">
        <v>1359</v>
      </c>
      <c r="O120" s="342" t="s">
        <v>1360</v>
      </c>
      <c r="P120" s="342" t="s">
        <v>1361</v>
      </c>
      <c r="Q120" s="342" t="s">
        <v>1362</v>
      </c>
      <c r="R120" s="342"/>
      <c r="S120" s="342"/>
      <c r="T120" s="342" t="s">
        <v>1357</v>
      </c>
      <c r="U120" s="342" t="s">
        <v>227</v>
      </c>
    </row>
    <row r="121" spans="1:21" x14ac:dyDescent="0.25">
      <c r="A121" s="339" t="s">
        <v>99</v>
      </c>
      <c r="B121" s="344" t="s">
        <v>1363</v>
      </c>
      <c r="C121" s="344" t="s">
        <v>1364</v>
      </c>
      <c r="D121" s="344" t="s">
        <v>1365</v>
      </c>
      <c r="E121" s="344" t="s">
        <v>1366</v>
      </c>
      <c r="L121" s="342" t="s">
        <v>1367</v>
      </c>
      <c r="M121" s="342" t="s">
        <v>1368</v>
      </c>
      <c r="N121" s="342" t="s">
        <v>1369</v>
      </c>
      <c r="O121" s="342" t="s">
        <v>1370</v>
      </c>
      <c r="P121" s="342" t="s">
        <v>1371</v>
      </c>
      <c r="Q121" s="342" t="s">
        <v>1372</v>
      </c>
      <c r="R121" s="342"/>
      <c r="S121" s="342"/>
      <c r="T121" s="342" t="s">
        <v>1367</v>
      </c>
      <c r="U121" s="342" t="s">
        <v>227</v>
      </c>
    </row>
    <row r="122" spans="1:21" x14ac:dyDescent="0.25">
      <c r="A122" s="339" t="s">
        <v>113</v>
      </c>
      <c r="B122" s="344" t="s">
        <v>1373</v>
      </c>
      <c r="C122" s="344" t="s">
        <v>1374</v>
      </c>
      <c r="D122" s="344" t="s">
        <v>1375</v>
      </c>
      <c r="E122" s="344" t="s">
        <v>1376</v>
      </c>
      <c r="L122" s="342" t="s">
        <v>1377</v>
      </c>
      <c r="M122" s="342" t="s">
        <v>1378</v>
      </c>
      <c r="N122" s="342" t="s">
        <v>1379</v>
      </c>
      <c r="O122" s="342" t="s">
        <v>1378</v>
      </c>
      <c r="P122" s="342" t="s">
        <v>1380</v>
      </c>
      <c r="Q122" s="342" t="s">
        <v>1381</v>
      </c>
      <c r="R122" s="342"/>
      <c r="S122" s="342"/>
      <c r="T122" s="342" t="s">
        <v>1377</v>
      </c>
      <c r="U122" s="343" t="s">
        <v>231</v>
      </c>
    </row>
    <row r="123" spans="1:21" x14ac:dyDescent="0.25">
      <c r="A123" s="339" t="s">
        <v>114</v>
      </c>
      <c r="B123" s="344" t="s">
        <v>1382</v>
      </c>
      <c r="C123" s="344" t="s">
        <v>1383</v>
      </c>
      <c r="D123" s="344" t="s">
        <v>1384</v>
      </c>
      <c r="E123" s="344" t="s">
        <v>1385</v>
      </c>
      <c r="L123" s="342" t="s">
        <v>1386</v>
      </c>
      <c r="M123" s="342" t="s">
        <v>1387</v>
      </c>
      <c r="N123" s="342" t="s">
        <v>1388</v>
      </c>
      <c r="O123" s="342" t="s">
        <v>1389</v>
      </c>
      <c r="P123" s="342" t="s">
        <v>1390</v>
      </c>
      <c r="Q123" s="342" t="s">
        <v>1391</v>
      </c>
      <c r="R123" s="342"/>
      <c r="S123" s="342"/>
      <c r="T123" s="342" t="s">
        <v>1386</v>
      </c>
      <c r="U123" s="342" t="s">
        <v>229</v>
      </c>
    </row>
    <row r="124" spans="1:21" x14ac:dyDescent="0.25">
      <c r="A124" s="339" t="s">
        <v>30</v>
      </c>
      <c r="B124" s="344" t="s">
        <v>1392</v>
      </c>
      <c r="C124" s="344" t="s">
        <v>1393</v>
      </c>
      <c r="D124" s="344" t="s">
        <v>1394</v>
      </c>
      <c r="E124" s="344" t="s">
        <v>1395</v>
      </c>
      <c r="L124" s="342" t="s">
        <v>1396</v>
      </c>
      <c r="M124" s="342" t="s">
        <v>1397</v>
      </c>
      <c r="N124" s="342" t="s">
        <v>1398</v>
      </c>
      <c r="O124" s="342" t="s">
        <v>1399</v>
      </c>
      <c r="P124" s="342" t="s">
        <v>1400</v>
      </c>
      <c r="Q124" s="342" t="s">
        <v>1401</v>
      </c>
      <c r="R124" s="342"/>
      <c r="S124" s="342"/>
      <c r="T124" s="342" t="s">
        <v>1396</v>
      </c>
      <c r="U124" s="342" t="s">
        <v>231</v>
      </c>
    </row>
    <row r="125" spans="1:21" x14ac:dyDescent="0.25">
      <c r="A125" s="339" t="s">
        <v>26</v>
      </c>
      <c r="B125" s="344" t="s">
        <v>1402</v>
      </c>
      <c r="C125" s="344" t="s">
        <v>1403</v>
      </c>
      <c r="D125" s="344" t="s">
        <v>1404</v>
      </c>
      <c r="E125" s="344" t="s">
        <v>1405</v>
      </c>
      <c r="L125" s="342" t="s">
        <v>1406</v>
      </c>
      <c r="M125" s="342" t="s">
        <v>1407</v>
      </c>
      <c r="N125" s="342" t="s">
        <v>1408</v>
      </c>
      <c r="O125" s="342" t="s">
        <v>1407</v>
      </c>
      <c r="P125" s="342" t="s">
        <v>1409</v>
      </c>
      <c r="Q125" s="342" t="s">
        <v>1410</v>
      </c>
      <c r="R125" s="342"/>
      <c r="S125" s="342"/>
      <c r="T125" s="342" t="s">
        <v>1406</v>
      </c>
      <c r="U125" s="342" t="s">
        <v>227</v>
      </c>
    </row>
    <row r="126" spans="1:21" x14ac:dyDescent="0.25">
      <c r="A126" s="339" t="s">
        <v>127</v>
      </c>
      <c r="B126" s="344" t="s">
        <v>1411</v>
      </c>
      <c r="C126" s="344" t="s">
        <v>993</v>
      </c>
      <c r="D126" s="344" t="s">
        <v>994</v>
      </c>
      <c r="E126" s="344" t="s">
        <v>995</v>
      </c>
      <c r="L126" s="342" t="s">
        <v>1412</v>
      </c>
      <c r="M126" s="342" t="s">
        <v>1413</v>
      </c>
      <c r="N126" s="342" t="s">
        <v>1414</v>
      </c>
      <c r="O126" s="342" t="s">
        <v>1415</v>
      </c>
      <c r="P126" s="342" t="s">
        <v>1416</v>
      </c>
      <c r="Q126" s="342" t="s">
        <v>1417</v>
      </c>
      <c r="R126" s="342"/>
      <c r="S126" s="342"/>
      <c r="T126" s="342" t="s">
        <v>1412</v>
      </c>
      <c r="U126" s="343" t="s">
        <v>231</v>
      </c>
    </row>
    <row r="127" spans="1:21" x14ac:dyDescent="0.25">
      <c r="A127" s="339" t="s">
        <v>1418</v>
      </c>
      <c r="B127" s="344" t="s">
        <v>1419</v>
      </c>
      <c r="C127" s="344" t="s">
        <v>1420</v>
      </c>
      <c r="D127" s="344" t="s">
        <v>1421</v>
      </c>
      <c r="E127" s="344" t="s">
        <v>1422</v>
      </c>
      <c r="L127" s="342" t="s">
        <v>1423</v>
      </c>
      <c r="M127" s="342" t="s">
        <v>1424</v>
      </c>
      <c r="N127" s="342" t="s">
        <v>1425</v>
      </c>
      <c r="O127" s="342" t="s">
        <v>1426</v>
      </c>
      <c r="P127" s="342" t="s">
        <v>1427</v>
      </c>
      <c r="Q127" s="342" t="s">
        <v>1428</v>
      </c>
      <c r="R127" s="342"/>
      <c r="S127" s="342"/>
      <c r="T127" s="342" t="s">
        <v>1423</v>
      </c>
      <c r="U127" s="342" t="s">
        <v>227</v>
      </c>
    </row>
    <row r="128" spans="1:21" x14ac:dyDescent="0.25">
      <c r="A128" s="339" t="s">
        <v>112</v>
      </c>
      <c r="B128" s="344" t="s">
        <v>1429</v>
      </c>
      <c r="C128" s="344" t="s">
        <v>1430</v>
      </c>
      <c r="D128" s="344" t="s">
        <v>1431</v>
      </c>
      <c r="E128" s="344" t="s">
        <v>1432</v>
      </c>
      <c r="L128" s="342" t="s">
        <v>1433</v>
      </c>
      <c r="M128" s="342" t="s">
        <v>1434</v>
      </c>
      <c r="N128" s="342" t="s">
        <v>1434</v>
      </c>
      <c r="O128" s="342" t="s">
        <v>1434</v>
      </c>
      <c r="P128" s="342" t="s">
        <v>1435</v>
      </c>
      <c r="Q128" s="342" t="s">
        <v>1436</v>
      </c>
      <c r="R128" s="342"/>
      <c r="S128" s="342"/>
      <c r="T128" s="342" t="s">
        <v>1433</v>
      </c>
      <c r="U128" s="342" t="s">
        <v>227</v>
      </c>
    </row>
    <row r="129" spans="1:21" x14ac:dyDescent="0.25">
      <c r="A129" s="339" t="s">
        <v>154</v>
      </c>
      <c r="B129" s="344" t="s">
        <v>1437</v>
      </c>
      <c r="C129" s="344" t="s">
        <v>1438</v>
      </c>
      <c r="D129" s="344" t="s">
        <v>1439</v>
      </c>
      <c r="E129" s="344" t="s">
        <v>1440</v>
      </c>
      <c r="L129" s="342" t="s">
        <v>1441</v>
      </c>
      <c r="M129" s="342" t="s">
        <v>1442</v>
      </c>
      <c r="N129" s="342" t="s">
        <v>1442</v>
      </c>
      <c r="O129" s="342" t="s">
        <v>1442</v>
      </c>
      <c r="P129" s="342" t="s">
        <v>1443</v>
      </c>
      <c r="Q129" s="342" t="s">
        <v>1444</v>
      </c>
      <c r="R129" s="342"/>
      <c r="S129" s="342"/>
      <c r="T129" s="342" t="s">
        <v>1441</v>
      </c>
      <c r="U129" s="342" t="s">
        <v>227</v>
      </c>
    </row>
    <row r="130" spans="1:21" x14ac:dyDescent="0.25">
      <c r="A130" s="339" t="s">
        <v>1445</v>
      </c>
      <c r="B130" s="344" t="s">
        <v>1445</v>
      </c>
      <c r="C130" s="344" t="s">
        <v>1446</v>
      </c>
      <c r="D130" s="344" t="s">
        <v>1447</v>
      </c>
      <c r="E130" s="344" t="s">
        <v>1448</v>
      </c>
      <c r="L130" s="342" t="s">
        <v>1449</v>
      </c>
      <c r="M130" s="342" t="s">
        <v>1450</v>
      </c>
      <c r="N130" s="342" t="s">
        <v>1450</v>
      </c>
      <c r="O130" s="342" t="s">
        <v>1450</v>
      </c>
      <c r="P130" s="342" t="s">
        <v>1451</v>
      </c>
      <c r="Q130" s="342" t="s">
        <v>1452</v>
      </c>
      <c r="R130" s="342"/>
      <c r="S130" s="342"/>
      <c r="T130" s="342" t="s">
        <v>1449</v>
      </c>
      <c r="U130" s="342" t="s">
        <v>227</v>
      </c>
    </row>
    <row r="131" spans="1:21" x14ac:dyDescent="0.25">
      <c r="A131" s="339" t="s">
        <v>1453</v>
      </c>
      <c r="B131" s="344" t="s">
        <v>1454</v>
      </c>
      <c r="C131" s="344" t="s">
        <v>1455</v>
      </c>
      <c r="D131" s="344" t="s">
        <v>1456</v>
      </c>
      <c r="E131" s="344" t="s">
        <v>1457</v>
      </c>
      <c r="L131" s="342" t="s">
        <v>1458</v>
      </c>
      <c r="M131" s="342" t="s">
        <v>1459</v>
      </c>
      <c r="N131" s="342" t="s">
        <v>1460</v>
      </c>
      <c r="O131" s="342" t="s">
        <v>1461</v>
      </c>
      <c r="P131" s="342" t="s">
        <v>1462</v>
      </c>
      <c r="Q131" s="342" t="s">
        <v>1463</v>
      </c>
      <c r="R131" s="342"/>
      <c r="S131" s="342"/>
      <c r="T131" s="342" t="s">
        <v>1458</v>
      </c>
      <c r="U131" s="342" t="s">
        <v>227</v>
      </c>
    </row>
    <row r="132" spans="1:21" x14ac:dyDescent="0.25">
      <c r="A132" s="339" t="s">
        <v>1464</v>
      </c>
      <c r="B132" s="344" t="s">
        <v>1465</v>
      </c>
      <c r="C132" s="344" t="s">
        <v>1466</v>
      </c>
      <c r="D132" s="344" t="s">
        <v>1467</v>
      </c>
      <c r="E132" s="344" t="s">
        <v>1468</v>
      </c>
      <c r="L132" s="342" t="s">
        <v>1469</v>
      </c>
      <c r="M132" s="342" t="s">
        <v>1470</v>
      </c>
      <c r="N132" s="342" t="s">
        <v>1470</v>
      </c>
      <c r="O132" s="342" t="s">
        <v>1471</v>
      </c>
      <c r="P132" s="342" t="s">
        <v>1472</v>
      </c>
      <c r="Q132" s="342" t="s">
        <v>1473</v>
      </c>
      <c r="R132" s="342"/>
      <c r="S132" s="342"/>
      <c r="T132" s="342" t="s">
        <v>1469</v>
      </c>
      <c r="U132" s="342" t="s">
        <v>229</v>
      </c>
    </row>
    <row r="133" spans="1:21" x14ac:dyDescent="0.25">
      <c r="A133" s="339" t="s">
        <v>1474</v>
      </c>
      <c r="B133" s="344" t="s">
        <v>1475</v>
      </c>
      <c r="C133" s="344" t="s">
        <v>1476</v>
      </c>
      <c r="D133" s="344" t="s">
        <v>1477</v>
      </c>
      <c r="E133" s="344" t="s">
        <v>1478</v>
      </c>
      <c r="L133" s="342" t="s">
        <v>1479</v>
      </c>
      <c r="M133" s="342" t="s">
        <v>1480</v>
      </c>
      <c r="N133" s="342" t="s">
        <v>1481</v>
      </c>
      <c r="O133" s="342" t="s">
        <v>1482</v>
      </c>
      <c r="P133" s="342" t="s">
        <v>1483</v>
      </c>
      <c r="Q133" s="342" t="s">
        <v>1484</v>
      </c>
      <c r="R133" s="342"/>
      <c r="S133" s="342"/>
      <c r="T133" s="342" t="s">
        <v>1479</v>
      </c>
      <c r="U133" s="342" t="s">
        <v>227</v>
      </c>
    </row>
    <row r="134" spans="1:21" x14ac:dyDescent="0.25">
      <c r="A134" s="339" t="s">
        <v>1485</v>
      </c>
      <c r="B134" s="344" t="s">
        <v>1486</v>
      </c>
      <c r="C134" s="344" t="s">
        <v>1487</v>
      </c>
      <c r="D134" s="344" t="s">
        <v>1488</v>
      </c>
      <c r="E134" s="344" t="s">
        <v>1489</v>
      </c>
      <c r="L134" s="342" t="s">
        <v>1490</v>
      </c>
      <c r="M134" s="342" t="s">
        <v>1491</v>
      </c>
      <c r="N134" s="342" t="s">
        <v>1492</v>
      </c>
      <c r="O134" s="342" t="s">
        <v>1493</v>
      </c>
      <c r="P134" s="342" t="s">
        <v>1494</v>
      </c>
      <c r="Q134" s="342" t="s">
        <v>1495</v>
      </c>
      <c r="R134" s="342"/>
      <c r="S134" s="342"/>
      <c r="T134" s="342" t="s">
        <v>1490</v>
      </c>
      <c r="U134" s="342" t="s">
        <v>227</v>
      </c>
    </row>
    <row r="135" spans="1:21" x14ac:dyDescent="0.25">
      <c r="A135" s="339" t="s">
        <v>1496</v>
      </c>
      <c r="B135" s="344" t="s">
        <v>1497</v>
      </c>
      <c r="C135" s="344" t="s">
        <v>1498</v>
      </c>
      <c r="D135" s="344" t="s">
        <v>1499</v>
      </c>
      <c r="E135" s="344" t="s">
        <v>1500</v>
      </c>
      <c r="L135" s="342" t="s">
        <v>1501</v>
      </c>
      <c r="M135" s="342" t="s">
        <v>1502</v>
      </c>
      <c r="N135" s="342" t="s">
        <v>1503</v>
      </c>
      <c r="O135" s="342" t="s">
        <v>1504</v>
      </c>
      <c r="P135" s="342" t="s">
        <v>1505</v>
      </c>
      <c r="Q135" s="342" t="s">
        <v>1506</v>
      </c>
      <c r="R135" s="342"/>
      <c r="S135" s="342"/>
      <c r="T135" s="342" t="s">
        <v>1501</v>
      </c>
      <c r="U135" s="342" t="s">
        <v>229</v>
      </c>
    </row>
    <row r="136" spans="1:21" x14ac:dyDescent="0.25">
      <c r="A136" s="339" t="s">
        <v>1507</v>
      </c>
      <c r="B136" s="344" t="s">
        <v>1508</v>
      </c>
      <c r="C136" s="344" t="s">
        <v>1509</v>
      </c>
      <c r="D136" s="344" t="s">
        <v>1510</v>
      </c>
      <c r="E136" s="344" t="s">
        <v>1511</v>
      </c>
      <c r="L136" s="342" t="s">
        <v>1512</v>
      </c>
      <c r="M136" s="342" t="s">
        <v>1513</v>
      </c>
      <c r="N136" s="342" t="s">
        <v>1514</v>
      </c>
      <c r="O136" s="342" t="s">
        <v>1515</v>
      </c>
      <c r="P136" s="342" t="s">
        <v>1516</v>
      </c>
      <c r="Q136" s="342" t="s">
        <v>1517</v>
      </c>
      <c r="R136" s="342"/>
      <c r="S136" s="342"/>
      <c r="T136" s="342" t="s">
        <v>1512</v>
      </c>
      <c r="U136" s="342" t="s">
        <v>231</v>
      </c>
    </row>
    <row r="137" spans="1:21" x14ac:dyDescent="0.25">
      <c r="A137" s="339" t="s">
        <v>1518</v>
      </c>
      <c r="B137" s="344" t="s">
        <v>1519</v>
      </c>
      <c r="C137" s="344" t="s">
        <v>1520</v>
      </c>
      <c r="D137" s="344" t="s">
        <v>1521</v>
      </c>
      <c r="E137" s="344" t="s">
        <v>1522</v>
      </c>
      <c r="L137" s="342" t="s">
        <v>1523</v>
      </c>
      <c r="M137" s="342" t="s">
        <v>1524</v>
      </c>
      <c r="N137" s="342" t="s">
        <v>1524</v>
      </c>
      <c r="O137" s="342" t="s">
        <v>1525</v>
      </c>
      <c r="P137" s="342" t="s">
        <v>1526</v>
      </c>
      <c r="Q137" s="342" t="s">
        <v>1527</v>
      </c>
      <c r="R137" s="342"/>
      <c r="S137" s="342"/>
      <c r="T137" s="342" t="s">
        <v>1523</v>
      </c>
      <c r="U137" s="342" t="s">
        <v>229</v>
      </c>
    </row>
    <row r="138" spans="1:21" x14ac:dyDescent="0.25">
      <c r="A138" s="339" t="s">
        <v>183</v>
      </c>
      <c r="B138" s="344" t="s">
        <v>1528</v>
      </c>
      <c r="C138" s="344" t="s">
        <v>1529</v>
      </c>
      <c r="D138" s="344" t="s">
        <v>1530</v>
      </c>
      <c r="E138" s="344" t="s">
        <v>1531</v>
      </c>
      <c r="L138" s="342" t="s">
        <v>1532</v>
      </c>
      <c r="M138" s="342" t="s">
        <v>1533</v>
      </c>
      <c r="N138" s="342" t="s">
        <v>1534</v>
      </c>
      <c r="O138" s="342" t="s">
        <v>1535</v>
      </c>
      <c r="P138" s="342" t="s">
        <v>1536</v>
      </c>
      <c r="Q138" s="342" t="s">
        <v>1537</v>
      </c>
      <c r="R138" s="342"/>
      <c r="S138" s="342"/>
      <c r="T138" s="342" t="s">
        <v>1532</v>
      </c>
      <c r="U138" s="343" t="s">
        <v>227</v>
      </c>
    </row>
    <row r="139" spans="1:21" x14ac:dyDescent="0.25">
      <c r="A139" s="341" t="s">
        <v>1538</v>
      </c>
      <c r="L139" s="342" t="s">
        <v>1539</v>
      </c>
      <c r="M139" s="342" t="s">
        <v>1540</v>
      </c>
      <c r="N139" s="342" t="s">
        <v>1540</v>
      </c>
      <c r="O139" s="342" t="s">
        <v>1540</v>
      </c>
      <c r="P139" s="342" t="s">
        <v>1541</v>
      </c>
      <c r="Q139" s="342" t="s">
        <v>1542</v>
      </c>
      <c r="R139" s="342"/>
      <c r="S139" s="342"/>
      <c r="T139" s="342" t="s">
        <v>1539</v>
      </c>
      <c r="U139" s="342" t="s">
        <v>229</v>
      </c>
    </row>
    <row r="140" spans="1:21" x14ac:dyDescent="0.25">
      <c r="A140" s="339" t="s">
        <v>196</v>
      </c>
      <c r="B140" s="344" t="s">
        <v>1543</v>
      </c>
      <c r="C140" s="344" t="s">
        <v>1544</v>
      </c>
      <c r="D140" s="344" t="s">
        <v>1545</v>
      </c>
      <c r="E140" s="344" t="s">
        <v>1546</v>
      </c>
      <c r="L140" s="342" t="s">
        <v>1547</v>
      </c>
      <c r="M140" s="342" t="s">
        <v>1548</v>
      </c>
      <c r="N140" s="342" t="s">
        <v>1548</v>
      </c>
      <c r="O140" s="342" t="s">
        <v>1549</v>
      </c>
      <c r="P140" s="342" t="s">
        <v>1550</v>
      </c>
      <c r="Q140" s="342" t="s">
        <v>1551</v>
      </c>
      <c r="R140" s="342"/>
      <c r="S140" s="342"/>
      <c r="T140" s="342" t="s">
        <v>1547</v>
      </c>
      <c r="U140" s="342" t="s">
        <v>227</v>
      </c>
    </row>
    <row r="141" spans="1:21" x14ac:dyDescent="0.25">
      <c r="A141" s="339" t="s">
        <v>198</v>
      </c>
      <c r="B141" s="344" t="s">
        <v>1552</v>
      </c>
      <c r="C141" s="344" t="s">
        <v>1553</v>
      </c>
      <c r="D141" s="344" t="s">
        <v>1554</v>
      </c>
      <c r="E141" s="344" t="s">
        <v>1555</v>
      </c>
      <c r="L141" s="342" t="s">
        <v>1556</v>
      </c>
      <c r="M141" s="342" t="s">
        <v>1557</v>
      </c>
      <c r="N141" s="342" t="s">
        <v>1558</v>
      </c>
      <c r="O141" s="342" t="s">
        <v>1559</v>
      </c>
      <c r="P141" s="342" t="s">
        <v>1560</v>
      </c>
      <c r="Q141" s="342" t="s">
        <v>1561</v>
      </c>
      <c r="R141" s="342"/>
      <c r="S141" s="342"/>
      <c r="T141" s="342" t="s">
        <v>1556</v>
      </c>
      <c r="U141" s="343" t="s">
        <v>228</v>
      </c>
    </row>
    <row r="142" spans="1:21" x14ac:dyDescent="0.25">
      <c r="A142" s="339" t="s">
        <v>1562</v>
      </c>
      <c r="B142" s="344" t="s">
        <v>1563</v>
      </c>
      <c r="C142" s="344" t="s">
        <v>1564</v>
      </c>
      <c r="D142" s="344" t="s">
        <v>1565</v>
      </c>
      <c r="E142" s="344" t="s">
        <v>1566</v>
      </c>
      <c r="L142" s="342" t="s">
        <v>1567</v>
      </c>
      <c r="M142" s="342" t="s">
        <v>1568</v>
      </c>
      <c r="N142" s="342" t="s">
        <v>1569</v>
      </c>
      <c r="O142" s="342" t="s">
        <v>1570</v>
      </c>
      <c r="P142" s="342" t="s">
        <v>1571</v>
      </c>
      <c r="Q142" s="342" t="s">
        <v>1572</v>
      </c>
      <c r="R142" s="342"/>
      <c r="S142" s="342"/>
      <c r="T142" s="342" t="s">
        <v>1567</v>
      </c>
      <c r="U142" s="342" t="s">
        <v>227</v>
      </c>
    </row>
    <row r="143" spans="1:21" x14ac:dyDescent="0.25">
      <c r="A143" s="339" t="s">
        <v>200</v>
      </c>
      <c r="B143" s="344" t="s">
        <v>1573</v>
      </c>
      <c r="C143" s="344" t="s">
        <v>1574</v>
      </c>
      <c r="D143" s="344" t="s">
        <v>1575</v>
      </c>
      <c r="E143" s="344" t="s">
        <v>1576</v>
      </c>
      <c r="L143" s="342" t="s">
        <v>1577</v>
      </c>
      <c r="M143" s="342" t="s">
        <v>1578</v>
      </c>
      <c r="N143" s="342" t="s">
        <v>1579</v>
      </c>
      <c r="O143" s="342" t="s">
        <v>1580</v>
      </c>
      <c r="P143" s="342" t="s">
        <v>1581</v>
      </c>
      <c r="Q143" s="342" t="s">
        <v>1582</v>
      </c>
      <c r="R143" s="342"/>
      <c r="S143" s="342"/>
      <c r="T143" s="342" t="s">
        <v>1577</v>
      </c>
      <c r="U143" s="342" t="s">
        <v>227</v>
      </c>
    </row>
    <row r="144" spans="1:21" x14ac:dyDescent="0.25">
      <c r="A144" s="339" t="s">
        <v>1583</v>
      </c>
      <c r="B144" s="344" t="s">
        <v>1584</v>
      </c>
      <c r="C144" s="344" t="s">
        <v>1585</v>
      </c>
      <c r="D144" s="344" t="s">
        <v>1586</v>
      </c>
      <c r="E144" s="344" t="s">
        <v>1587</v>
      </c>
      <c r="L144" s="342" t="s">
        <v>1588</v>
      </c>
      <c r="M144" s="342" t="s">
        <v>1589</v>
      </c>
      <c r="N144" s="342" t="s">
        <v>1589</v>
      </c>
      <c r="O144" s="342" t="s">
        <v>1590</v>
      </c>
      <c r="P144" s="342" t="s">
        <v>1591</v>
      </c>
      <c r="Q144" s="342" t="s">
        <v>1592</v>
      </c>
      <c r="R144" s="342"/>
      <c r="S144" s="342"/>
      <c r="T144" s="342" t="s">
        <v>1588</v>
      </c>
      <c r="U144" s="342" t="s">
        <v>229</v>
      </c>
    </row>
    <row r="145" spans="1:21" x14ac:dyDescent="0.25">
      <c r="A145" s="339" t="s">
        <v>202</v>
      </c>
      <c r="B145" s="344" t="s">
        <v>1593</v>
      </c>
      <c r="C145" s="344" t="s">
        <v>1594</v>
      </c>
      <c r="D145" s="344" t="s">
        <v>1595</v>
      </c>
      <c r="E145" s="344" t="s">
        <v>1596</v>
      </c>
      <c r="L145" s="342" t="s">
        <v>1597</v>
      </c>
      <c r="M145" s="342" t="s">
        <v>1598</v>
      </c>
      <c r="N145" s="342" t="s">
        <v>1599</v>
      </c>
      <c r="O145" s="342" t="s">
        <v>1598</v>
      </c>
      <c r="P145" s="342" t="s">
        <v>1600</v>
      </c>
      <c r="Q145" s="342" t="s">
        <v>1601</v>
      </c>
      <c r="R145" s="342"/>
      <c r="S145" s="342"/>
      <c r="T145" s="342" t="s">
        <v>1597</v>
      </c>
      <c r="U145" s="342" t="s">
        <v>227</v>
      </c>
    </row>
    <row r="146" spans="1:21" x14ac:dyDescent="0.25">
      <c r="A146" s="339" t="s">
        <v>204</v>
      </c>
      <c r="B146" s="344" t="s">
        <v>1602</v>
      </c>
      <c r="C146" s="344" t="s">
        <v>1603</v>
      </c>
      <c r="D146" s="344" t="s">
        <v>1604</v>
      </c>
      <c r="E146" s="344" t="s">
        <v>1605</v>
      </c>
      <c r="L146" s="342" t="s">
        <v>1606</v>
      </c>
      <c r="M146" s="342" t="s">
        <v>1607</v>
      </c>
      <c r="N146" s="342" t="s">
        <v>1607</v>
      </c>
      <c r="O146" s="342" t="s">
        <v>1607</v>
      </c>
      <c r="P146" s="342" t="s">
        <v>1608</v>
      </c>
      <c r="Q146" s="342" t="s">
        <v>1609</v>
      </c>
      <c r="R146" s="342"/>
      <c r="S146" s="342"/>
      <c r="T146" s="342" t="s">
        <v>1606</v>
      </c>
      <c r="U146" s="342" t="s">
        <v>227</v>
      </c>
    </row>
    <row r="147" spans="1:21" x14ac:dyDescent="0.25">
      <c r="A147" s="339" t="s">
        <v>205</v>
      </c>
      <c r="B147" s="344" t="s">
        <v>1610</v>
      </c>
      <c r="C147" s="344" t="s">
        <v>1611</v>
      </c>
      <c r="D147" s="344" t="s">
        <v>1612</v>
      </c>
      <c r="E147" s="344" t="s">
        <v>1613</v>
      </c>
      <c r="L147" s="342" t="s">
        <v>1614</v>
      </c>
      <c r="M147" s="342" t="s">
        <v>1615</v>
      </c>
      <c r="N147" s="342" t="s">
        <v>1616</v>
      </c>
      <c r="O147" s="342" t="s">
        <v>1615</v>
      </c>
      <c r="P147" s="342" t="s">
        <v>1617</v>
      </c>
      <c r="Q147" s="342" t="s">
        <v>1618</v>
      </c>
      <c r="R147" s="342"/>
      <c r="S147" s="342"/>
      <c r="T147" s="342" t="s">
        <v>1614</v>
      </c>
      <c r="U147" s="342" t="s">
        <v>227</v>
      </c>
    </row>
    <row r="148" spans="1:21" x14ac:dyDescent="0.25">
      <c r="A148" s="339" t="s">
        <v>206</v>
      </c>
      <c r="B148" s="344" t="s">
        <v>1619</v>
      </c>
      <c r="C148" s="344" t="s">
        <v>1620</v>
      </c>
      <c r="D148" s="344" t="s">
        <v>1621</v>
      </c>
      <c r="E148" s="344" t="s">
        <v>1622</v>
      </c>
      <c r="L148" s="342" t="s">
        <v>1623</v>
      </c>
      <c r="M148" s="342" t="s">
        <v>1624</v>
      </c>
      <c r="N148" s="342" t="s">
        <v>1625</v>
      </c>
      <c r="O148" s="342" t="s">
        <v>1624</v>
      </c>
      <c r="P148" s="342" t="s">
        <v>1626</v>
      </c>
      <c r="Q148" s="342" t="s">
        <v>1627</v>
      </c>
      <c r="R148" s="342"/>
      <c r="S148" s="342"/>
      <c r="T148" s="342" t="s">
        <v>1623</v>
      </c>
      <c r="U148" s="342" t="s">
        <v>227</v>
      </c>
    </row>
    <row r="149" spans="1:21" x14ac:dyDescent="0.25">
      <c r="A149" s="339" t="s">
        <v>209</v>
      </c>
      <c r="B149" s="344" t="s">
        <v>1628</v>
      </c>
      <c r="C149" s="344" t="s">
        <v>1629</v>
      </c>
      <c r="D149" s="344" t="s">
        <v>1630</v>
      </c>
      <c r="E149" s="344" t="s">
        <v>1631</v>
      </c>
      <c r="L149" s="342" t="s">
        <v>1632</v>
      </c>
      <c r="M149" s="342" t="s">
        <v>1633</v>
      </c>
      <c r="N149" s="342" t="s">
        <v>1634</v>
      </c>
      <c r="O149" s="342" t="s">
        <v>1635</v>
      </c>
      <c r="P149" s="342" t="s">
        <v>1636</v>
      </c>
      <c r="Q149" s="342" t="s">
        <v>1637</v>
      </c>
      <c r="R149" s="342"/>
      <c r="S149" s="342"/>
      <c r="T149" s="342" t="s">
        <v>1632</v>
      </c>
      <c r="U149" s="342" t="s">
        <v>227</v>
      </c>
    </row>
    <row r="150" spans="1:21" x14ac:dyDescent="0.25">
      <c r="A150" s="339" t="s">
        <v>207</v>
      </c>
      <c r="B150" s="344" t="s">
        <v>1638</v>
      </c>
      <c r="C150" s="344" t="s">
        <v>1639</v>
      </c>
      <c r="D150" s="344" t="s">
        <v>1640</v>
      </c>
      <c r="E150" s="344" t="s">
        <v>1641</v>
      </c>
      <c r="L150" s="342" t="s">
        <v>1642</v>
      </c>
      <c r="M150" s="342" t="s">
        <v>1643</v>
      </c>
      <c r="N150" s="342" t="s">
        <v>1643</v>
      </c>
      <c r="O150" s="342" t="s">
        <v>1643</v>
      </c>
      <c r="P150" s="342" t="s">
        <v>1644</v>
      </c>
      <c r="Q150" s="342" t="s">
        <v>1645</v>
      </c>
      <c r="R150" s="342"/>
      <c r="S150" s="342"/>
      <c r="T150" s="342" t="s">
        <v>1642</v>
      </c>
      <c r="U150" s="342" t="s">
        <v>227</v>
      </c>
    </row>
    <row r="151" spans="1:21" ht="409.6" x14ac:dyDescent="0.25">
      <c r="A151" s="349" t="s">
        <v>208</v>
      </c>
      <c r="B151" s="349" t="s">
        <v>1646</v>
      </c>
      <c r="C151" s="349" t="s">
        <v>1647</v>
      </c>
      <c r="D151" s="351" t="s">
        <v>1648</v>
      </c>
      <c r="E151" s="349" t="s">
        <v>1649</v>
      </c>
      <c r="L151" s="342" t="s">
        <v>1650</v>
      </c>
      <c r="M151" s="342" t="s">
        <v>1651</v>
      </c>
      <c r="N151" s="342" t="s">
        <v>1652</v>
      </c>
      <c r="O151" s="342" t="s">
        <v>1651</v>
      </c>
      <c r="P151" s="342" t="s">
        <v>1653</v>
      </c>
      <c r="Q151" s="342" t="s">
        <v>1654</v>
      </c>
      <c r="R151" s="342"/>
      <c r="S151" s="342"/>
      <c r="T151" s="342" t="s">
        <v>1650</v>
      </c>
      <c r="U151" s="343" t="s">
        <v>231</v>
      </c>
    </row>
    <row r="152" spans="1:21" x14ac:dyDescent="0.25">
      <c r="A152" s="339" t="s">
        <v>145</v>
      </c>
      <c r="B152" s="344" t="s">
        <v>1655</v>
      </c>
      <c r="C152" s="344" t="s">
        <v>1656</v>
      </c>
      <c r="D152" s="344" t="s">
        <v>1657</v>
      </c>
      <c r="E152" s="344" t="s">
        <v>1658</v>
      </c>
      <c r="L152" s="342" t="s">
        <v>1659</v>
      </c>
      <c r="M152" s="342" t="s">
        <v>1660</v>
      </c>
      <c r="N152" s="342" t="s">
        <v>1660</v>
      </c>
      <c r="O152" s="342" t="s">
        <v>1660</v>
      </c>
      <c r="P152" s="342" t="s">
        <v>1661</v>
      </c>
      <c r="Q152" s="342" t="s">
        <v>1662</v>
      </c>
      <c r="R152" s="342"/>
      <c r="S152" s="342"/>
      <c r="T152" s="342" t="s">
        <v>1659</v>
      </c>
      <c r="U152" s="342" t="s">
        <v>227</v>
      </c>
    </row>
    <row r="153" spans="1:21" x14ac:dyDescent="0.25">
      <c r="A153" s="339" t="s">
        <v>21</v>
      </c>
      <c r="B153" s="344" t="s">
        <v>1663</v>
      </c>
      <c r="C153" s="344" t="s">
        <v>1076</v>
      </c>
      <c r="D153" s="344" t="s">
        <v>1077</v>
      </c>
      <c r="E153" s="344" t="s">
        <v>1078</v>
      </c>
      <c r="L153" s="342" t="s">
        <v>1664</v>
      </c>
      <c r="M153" s="342" t="s">
        <v>1665</v>
      </c>
      <c r="N153" s="342" t="s">
        <v>1665</v>
      </c>
      <c r="O153" s="342" t="s">
        <v>1666</v>
      </c>
      <c r="P153" s="342" t="s">
        <v>1667</v>
      </c>
      <c r="Q153" s="342" t="s">
        <v>1668</v>
      </c>
      <c r="R153" s="342"/>
      <c r="S153" s="342"/>
      <c r="T153" s="342" t="s">
        <v>1664</v>
      </c>
      <c r="U153" s="342" t="s">
        <v>229</v>
      </c>
    </row>
    <row r="154" spans="1:21" ht="26.4" x14ac:dyDescent="0.25">
      <c r="A154" s="339" t="s">
        <v>28</v>
      </c>
      <c r="B154" s="349" t="s">
        <v>1085</v>
      </c>
      <c r="C154" s="344" t="s">
        <v>1086</v>
      </c>
      <c r="D154" s="344" t="s">
        <v>1087</v>
      </c>
      <c r="E154" s="344" t="s">
        <v>1088</v>
      </c>
      <c r="L154" s="342" t="s">
        <v>1669</v>
      </c>
      <c r="M154" s="342" t="s">
        <v>1670</v>
      </c>
      <c r="N154" s="342" t="s">
        <v>1671</v>
      </c>
      <c r="O154" s="342" t="s">
        <v>1672</v>
      </c>
      <c r="P154" s="342" t="s">
        <v>1673</v>
      </c>
      <c r="Q154" s="342" t="s">
        <v>1674</v>
      </c>
      <c r="R154" s="342"/>
      <c r="S154" s="342"/>
      <c r="T154" s="342" t="s">
        <v>1669</v>
      </c>
      <c r="U154" s="342" t="s">
        <v>227</v>
      </c>
    </row>
    <row r="155" spans="1:21" x14ac:dyDescent="0.25">
      <c r="A155" s="339" t="s">
        <v>1675</v>
      </c>
      <c r="B155" s="344" t="s">
        <v>1676</v>
      </c>
      <c r="C155" s="344" t="s">
        <v>1677</v>
      </c>
      <c r="D155" s="344" t="s">
        <v>1678</v>
      </c>
      <c r="E155" s="344" t="s">
        <v>1679</v>
      </c>
      <c r="L155" s="342" t="s">
        <v>1680</v>
      </c>
      <c r="M155" s="342" t="s">
        <v>1681</v>
      </c>
      <c r="N155" s="342" t="s">
        <v>1681</v>
      </c>
      <c r="O155" s="342" t="s">
        <v>1681</v>
      </c>
      <c r="P155" s="342" t="s">
        <v>1682</v>
      </c>
      <c r="Q155" s="342" t="s">
        <v>1683</v>
      </c>
      <c r="R155" s="342"/>
      <c r="S155" s="342"/>
      <c r="T155" s="342" t="s">
        <v>1680</v>
      </c>
      <c r="U155" s="342" t="s">
        <v>229</v>
      </c>
    </row>
    <row r="156" spans="1:21" x14ac:dyDescent="0.25">
      <c r="A156" s="339" t="s">
        <v>1684</v>
      </c>
      <c r="B156" s="344" t="s">
        <v>1685</v>
      </c>
      <c r="C156" s="344" t="s">
        <v>1686</v>
      </c>
      <c r="D156" s="344" t="s">
        <v>1687</v>
      </c>
      <c r="E156" s="344" t="s">
        <v>1688</v>
      </c>
      <c r="L156" s="342" t="s">
        <v>1689</v>
      </c>
      <c r="M156" s="342" t="s">
        <v>1690</v>
      </c>
      <c r="N156" s="342" t="s">
        <v>1691</v>
      </c>
      <c r="O156" s="342" t="s">
        <v>1692</v>
      </c>
      <c r="P156" s="342" t="s">
        <v>1693</v>
      </c>
      <c r="Q156" s="342" t="s">
        <v>1694</v>
      </c>
      <c r="R156" s="342"/>
      <c r="S156" s="342"/>
      <c r="T156" s="342" t="s">
        <v>1689</v>
      </c>
      <c r="U156" s="342" t="s">
        <v>227</v>
      </c>
    </row>
    <row r="157" spans="1:21" ht="15.75" customHeight="1" x14ac:dyDescent="0.25">
      <c r="A157" s="349" t="s">
        <v>1695</v>
      </c>
      <c r="B157" s="349" t="s">
        <v>1696</v>
      </c>
      <c r="C157" s="349" t="s">
        <v>1697</v>
      </c>
      <c r="D157" s="349" t="s">
        <v>1698</v>
      </c>
      <c r="E157" s="349" t="s">
        <v>1699</v>
      </c>
      <c r="L157" s="342" t="s">
        <v>1700</v>
      </c>
      <c r="M157" s="342" t="s">
        <v>1701</v>
      </c>
      <c r="N157" s="342" t="s">
        <v>1701</v>
      </c>
      <c r="O157" s="342" t="s">
        <v>1701</v>
      </c>
      <c r="P157" s="342" t="s">
        <v>1702</v>
      </c>
      <c r="Q157" s="342" t="s">
        <v>1703</v>
      </c>
      <c r="R157" s="342"/>
      <c r="S157" s="342"/>
      <c r="T157" s="342" t="s">
        <v>1700</v>
      </c>
      <c r="U157" s="342" t="s">
        <v>229</v>
      </c>
    </row>
    <row r="158" spans="1:21" ht="15.75" customHeight="1" x14ac:dyDescent="0.25">
      <c r="A158" s="352" t="s">
        <v>215</v>
      </c>
      <c r="B158" s="352" t="s">
        <v>1704</v>
      </c>
      <c r="C158" s="352" t="s">
        <v>1705</v>
      </c>
      <c r="D158" s="352" t="s">
        <v>1706</v>
      </c>
      <c r="E158" s="339" t="s">
        <v>1707</v>
      </c>
      <c r="L158" s="342" t="s">
        <v>1708</v>
      </c>
      <c r="M158" s="342" t="s">
        <v>1709</v>
      </c>
      <c r="N158" s="342" t="s">
        <v>1710</v>
      </c>
      <c r="O158" s="342" t="s">
        <v>1709</v>
      </c>
      <c r="P158" s="342" t="s">
        <v>1711</v>
      </c>
      <c r="Q158" s="342" t="s">
        <v>1712</v>
      </c>
      <c r="R158" s="342"/>
      <c r="S158" s="342"/>
      <c r="T158" s="342" t="s">
        <v>1708</v>
      </c>
      <c r="U158" s="342" t="s">
        <v>227</v>
      </c>
    </row>
    <row r="159" spans="1:21" x14ac:dyDescent="0.25">
      <c r="A159" s="339" t="s">
        <v>218</v>
      </c>
      <c r="B159" s="339" t="s">
        <v>1713</v>
      </c>
      <c r="C159" s="339" t="s">
        <v>1714</v>
      </c>
      <c r="D159" s="339" t="s">
        <v>1715</v>
      </c>
      <c r="E159" s="339" t="s">
        <v>1716</v>
      </c>
      <c r="L159" s="342" t="s">
        <v>1717</v>
      </c>
      <c r="M159" s="342" t="s">
        <v>1718</v>
      </c>
      <c r="N159" s="342" t="s">
        <v>1719</v>
      </c>
      <c r="O159" s="342" t="s">
        <v>1720</v>
      </c>
      <c r="P159" s="342" t="s">
        <v>1721</v>
      </c>
      <c r="Q159" s="342" t="s">
        <v>1722</v>
      </c>
      <c r="R159" s="342"/>
      <c r="S159" s="342"/>
      <c r="T159" s="342" t="s">
        <v>1717</v>
      </c>
      <c r="U159" s="342" t="s">
        <v>229</v>
      </c>
    </row>
    <row r="160" spans="1:21" ht="13.5" customHeight="1" x14ac:dyDescent="0.25">
      <c r="A160" s="339" t="s">
        <v>221</v>
      </c>
      <c r="B160" s="349" t="s">
        <v>1723</v>
      </c>
      <c r="C160" s="339" t="s">
        <v>1724</v>
      </c>
      <c r="D160" s="339" t="s">
        <v>1725</v>
      </c>
      <c r="E160" s="339" t="s">
        <v>1726</v>
      </c>
      <c r="L160" s="342" t="s">
        <v>1727</v>
      </c>
      <c r="M160" s="342" t="s">
        <v>1728</v>
      </c>
      <c r="N160" s="342" t="s">
        <v>1728</v>
      </c>
      <c r="O160" s="342" t="s">
        <v>1729</v>
      </c>
      <c r="P160" s="342" t="s">
        <v>1730</v>
      </c>
      <c r="Q160" s="342" t="s">
        <v>1731</v>
      </c>
      <c r="R160" s="342"/>
      <c r="S160" s="342"/>
      <c r="T160" s="342" t="s">
        <v>1727</v>
      </c>
      <c r="U160" s="343" t="s">
        <v>229</v>
      </c>
    </row>
    <row r="161" spans="1:21" x14ac:dyDescent="0.25">
      <c r="A161" s="339" t="s">
        <v>224</v>
      </c>
      <c r="B161" s="339" t="s">
        <v>1732</v>
      </c>
      <c r="C161" s="339" t="s">
        <v>1733</v>
      </c>
      <c r="D161" s="339" t="s">
        <v>1734</v>
      </c>
      <c r="E161" s="339" t="s">
        <v>1735</v>
      </c>
      <c r="L161" s="342" t="s">
        <v>1736</v>
      </c>
      <c r="M161" s="342" t="s">
        <v>1737</v>
      </c>
      <c r="N161" s="342" t="s">
        <v>1738</v>
      </c>
      <c r="O161" s="342" t="s">
        <v>1739</v>
      </c>
      <c r="P161" s="342" t="s">
        <v>1740</v>
      </c>
      <c r="Q161" s="342" t="s">
        <v>1741</v>
      </c>
      <c r="R161" s="342"/>
      <c r="S161" s="342"/>
      <c r="T161" s="342" t="s">
        <v>1736</v>
      </c>
      <c r="U161" s="342" t="s">
        <v>227</v>
      </c>
    </row>
    <row r="162" spans="1:21" x14ac:dyDescent="0.25">
      <c r="A162" s="339" t="s">
        <v>216</v>
      </c>
      <c r="B162" s="339" t="s">
        <v>1742</v>
      </c>
      <c r="C162" s="339" t="s">
        <v>1743</v>
      </c>
      <c r="D162" s="339" t="s">
        <v>1744</v>
      </c>
      <c r="E162" s="339" t="s">
        <v>1745</v>
      </c>
      <c r="L162" s="342" t="s">
        <v>1746</v>
      </c>
      <c r="M162" s="342" t="s">
        <v>1747</v>
      </c>
      <c r="N162" s="342" t="s">
        <v>1748</v>
      </c>
      <c r="O162" s="342" t="s">
        <v>1747</v>
      </c>
      <c r="P162" s="342" t="s">
        <v>1749</v>
      </c>
      <c r="Q162" s="342" t="s">
        <v>1750</v>
      </c>
      <c r="R162" s="342"/>
      <c r="S162" s="342"/>
      <c r="T162" s="342" t="s">
        <v>1746</v>
      </c>
      <c r="U162" s="342" t="s">
        <v>227</v>
      </c>
    </row>
    <row r="163" spans="1:21" ht="14.25" customHeight="1" x14ac:dyDescent="0.25">
      <c r="A163" s="339" t="s">
        <v>219</v>
      </c>
      <c r="B163" s="339" t="s">
        <v>1751</v>
      </c>
      <c r="C163" s="339" t="s">
        <v>1752</v>
      </c>
      <c r="D163" s="339" t="s">
        <v>1753</v>
      </c>
      <c r="E163" s="339" t="s">
        <v>1754</v>
      </c>
      <c r="L163" s="342" t="s">
        <v>1755</v>
      </c>
      <c r="M163" s="342" t="s">
        <v>1756</v>
      </c>
      <c r="N163" s="342" t="s">
        <v>1756</v>
      </c>
      <c r="O163" s="342" t="s">
        <v>1756</v>
      </c>
      <c r="P163" s="342" t="s">
        <v>1757</v>
      </c>
      <c r="Q163" s="342" t="s">
        <v>1758</v>
      </c>
      <c r="R163" s="342"/>
      <c r="S163" s="342"/>
      <c r="T163" s="342" t="s">
        <v>1755</v>
      </c>
      <c r="U163" s="343" t="s">
        <v>228</v>
      </c>
    </row>
    <row r="164" spans="1:21" x14ac:dyDescent="0.25">
      <c r="A164" s="339" t="s">
        <v>222</v>
      </c>
      <c r="B164" s="339" t="s">
        <v>1759</v>
      </c>
      <c r="C164" s="339" t="s">
        <v>1760</v>
      </c>
      <c r="D164" s="339" t="s">
        <v>1761</v>
      </c>
      <c r="E164" s="339" t="s">
        <v>1762</v>
      </c>
      <c r="L164" s="342" t="s">
        <v>1763</v>
      </c>
      <c r="M164" s="342" t="s">
        <v>1764</v>
      </c>
      <c r="N164" s="342" t="s">
        <v>1765</v>
      </c>
      <c r="O164" s="342" t="s">
        <v>1764</v>
      </c>
      <c r="P164" s="342" t="s">
        <v>1766</v>
      </c>
      <c r="Q164" s="342" t="s">
        <v>1767</v>
      </c>
      <c r="R164" s="342"/>
      <c r="S164" s="342"/>
      <c r="T164" s="342" t="s">
        <v>1763</v>
      </c>
      <c r="U164" s="342" t="s">
        <v>227</v>
      </c>
    </row>
    <row r="165" spans="1:21" ht="12.75" customHeight="1" x14ac:dyDescent="0.25">
      <c r="A165" s="339" t="s">
        <v>217</v>
      </c>
      <c r="B165" s="339" t="s">
        <v>1768</v>
      </c>
      <c r="C165" s="339" t="s">
        <v>1769</v>
      </c>
      <c r="D165" s="339" t="s">
        <v>1770</v>
      </c>
      <c r="E165" s="339" t="s">
        <v>1771</v>
      </c>
      <c r="L165" s="342" t="s">
        <v>1772</v>
      </c>
      <c r="M165" s="342" t="s">
        <v>1773</v>
      </c>
      <c r="N165" s="342" t="s">
        <v>1774</v>
      </c>
      <c r="O165" s="342" t="s">
        <v>1775</v>
      </c>
      <c r="P165" s="342" t="s">
        <v>1776</v>
      </c>
      <c r="Q165" s="342" t="s">
        <v>1777</v>
      </c>
      <c r="R165" s="342"/>
      <c r="S165" s="342"/>
      <c r="T165" s="342" t="s">
        <v>1772</v>
      </c>
      <c r="U165" s="342" t="s">
        <v>227</v>
      </c>
    </row>
    <row r="166" spans="1:21" ht="12.75" customHeight="1" x14ac:dyDescent="0.25">
      <c r="A166" s="339" t="s">
        <v>220</v>
      </c>
      <c r="B166" s="339" t="s">
        <v>1778</v>
      </c>
      <c r="C166" s="339" t="s">
        <v>1779</v>
      </c>
      <c r="D166" s="339" t="s">
        <v>1780</v>
      </c>
      <c r="E166" s="339" t="s">
        <v>1781</v>
      </c>
      <c r="L166" s="342" t="s">
        <v>1782</v>
      </c>
      <c r="M166" s="342" t="s">
        <v>1783</v>
      </c>
      <c r="N166" s="342" t="s">
        <v>1784</v>
      </c>
      <c r="O166" s="342" t="s">
        <v>1785</v>
      </c>
      <c r="P166" s="342" t="s">
        <v>1786</v>
      </c>
      <c r="Q166" s="342" t="s">
        <v>1787</v>
      </c>
      <c r="R166" s="342"/>
      <c r="S166" s="342"/>
      <c r="T166" s="342" t="s">
        <v>1782</v>
      </c>
      <c r="U166" s="342" t="s">
        <v>227</v>
      </c>
    </row>
    <row r="167" spans="1:21" x14ac:dyDescent="0.25">
      <c r="A167" s="339" t="s">
        <v>223</v>
      </c>
      <c r="B167" s="339" t="s">
        <v>1788</v>
      </c>
      <c r="C167" s="339" t="s">
        <v>1789</v>
      </c>
      <c r="D167" s="339" t="s">
        <v>1790</v>
      </c>
      <c r="E167" s="339" t="s">
        <v>1791</v>
      </c>
      <c r="L167" s="342" t="s">
        <v>1792</v>
      </c>
      <c r="M167" s="342" t="s">
        <v>1793</v>
      </c>
      <c r="N167" s="342" t="s">
        <v>1794</v>
      </c>
      <c r="O167" s="342" t="s">
        <v>1793</v>
      </c>
      <c r="P167" s="342" t="s">
        <v>1795</v>
      </c>
      <c r="Q167" s="342" t="s">
        <v>1796</v>
      </c>
      <c r="R167" s="342"/>
      <c r="S167" s="342"/>
      <c r="T167" s="342" t="s">
        <v>1792</v>
      </c>
      <c r="U167" s="342" t="s">
        <v>227</v>
      </c>
    </row>
    <row r="168" spans="1:21" x14ac:dyDescent="0.25">
      <c r="L168" s="342" t="s">
        <v>1797</v>
      </c>
      <c r="M168" s="342" t="s">
        <v>1798</v>
      </c>
      <c r="N168" s="342" t="s">
        <v>1798</v>
      </c>
      <c r="O168" s="342" t="s">
        <v>1798</v>
      </c>
      <c r="P168" s="342" t="s">
        <v>1799</v>
      </c>
      <c r="Q168" s="342" t="s">
        <v>1800</v>
      </c>
      <c r="R168" s="342"/>
      <c r="S168" s="342"/>
      <c r="T168" s="342" t="s">
        <v>1797</v>
      </c>
      <c r="U168" s="342" t="s">
        <v>227</v>
      </c>
    </row>
    <row r="169" spans="1:21" x14ac:dyDescent="0.25">
      <c r="L169" s="342" t="s">
        <v>1801</v>
      </c>
      <c r="M169" s="342" t="s">
        <v>1802</v>
      </c>
      <c r="N169" s="342" t="s">
        <v>1803</v>
      </c>
      <c r="O169" s="342" t="s">
        <v>1804</v>
      </c>
      <c r="P169" s="342" t="s">
        <v>1805</v>
      </c>
      <c r="Q169" s="342" t="s">
        <v>1806</v>
      </c>
      <c r="R169" s="342"/>
      <c r="S169" s="342"/>
      <c r="T169" s="342" t="s">
        <v>1801</v>
      </c>
      <c r="U169" s="342" t="s">
        <v>227</v>
      </c>
    </row>
    <row r="170" spans="1:21" x14ac:dyDescent="0.25">
      <c r="L170" s="342" t="s">
        <v>1807</v>
      </c>
      <c r="M170" s="342" t="s">
        <v>1808</v>
      </c>
      <c r="N170" s="342" t="s">
        <v>1808</v>
      </c>
      <c r="O170" s="342" t="s">
        <v>1809</v>
      </c>
      <c r="P170" s="342" t="s">
        <v>1810</v>
      </c>
      <c r="Q170" s="342" t="s">
        <v>1811</v>
      </c>
      <c r="R170" s="342"/>
      <c r="S170" s="342"/>
      <c r="T170" s="342" t="s">
        <v>1807</v>
      </c>
      <c r="U170" s="343" t="s">
        <v>231</v>
      </c>
    </row>
    <row r="171" spans="1:21" x14ac:dyDescent="0.25">
      <c r="L171" s="342" t="s">
        <v>1812</v>
      </c>
      <c r="M171" s="342" t="s">
        <v>1813</v>
      </c>
      <c r="N171" s="342" t="s">
        <v>1813</v>
      </c>
      <c r="O171" s="342" t="s">
        <v>1814</v>
      </c>
      <c r="P171" s="342" t="s">
        <v>1815</v>
      </c>
      <c r="Q171" s="342" t="s">
        <v>1816</v>
      </c>
      <c r="R171" s="342"/>
      <c r="S171" s="342"/>
      <c r="T171" s="342" t="s">
        <v>1812</v>
      </c>
      <c r="U171" s="342" t="s">
        <v>227</v>
      </c>
    </row>
    <row r="172" spans="1:21" x14ac:dyDescent="0.25">
      <c r="L172" s="342" t="s">
        <v>1817</v>
      </c>
      <c r="M172" s="342" t="s">
        <v>1818</v>
      </c>
      <c r="N172" s="342" t="s">
        <v>1818</v>
      </c>
      <c r="O172" s="342" t="s">
        <v>1819</v>
      </c>
      <c r="P172" s="342" t="s">
        <v>1820</v>
      </c>
      <c r="Q172" s="342" t="s">
        <v>1821</v>
      </c>
      <c r="R172" s="342"/>
      <c r="S172" s="342"/>
      <c r="T172" s="342" t="s">
        <v>1817</v>
      </c>
      <c r="U172" s="343" t="s">
        <v>228</v>
      </c>
    </row>
    <row r="173" spans="1:21" x14ac:dyDescent="0.25">
      <c r="L173" s="342" t="s">
        <v>1822</v>
      </c>
      <c r="M173" s="342" t="s">
        <v>1823</v>
      </c>
      <c r="N173" s="342" t="s">
        <v>1823</v>
      </c>
      <c r="O173" s="342" t="s">
        <v>1823</v>
      </c>
      <c r="P173" s="342" t="s">
        <v>1824</v>
      </c>
      <c r="Q173" s="342" t="s">
        <v>1825</v>
      </c>
      <c r="R173" s="342"/>
      <c r="S173" s="342"/>
      <c r="T173" s="342" t="s">
        <v>1822</v>
      </c>
      <c r="U173" s="342" t="s">
        <v>227</v>
      </c>
    </row>
    <row r="174" spans="1:21" x14ac:dyDescent="0.25">
      <c r="L174" s="342" t="s">
        <v>1826</v>
      </c>
      <c r="M174" s="342" t="s">
        <v>1827</v>
      </c>
      <c r="N174" s="342" t="s">
        <v>1828</v>
      </c>
      <c r="O174" s="342" t="s">
        <v>1829</v>
      </c>
      <c r="P174" s="342" t="s">
        <v>1830</v>
      </c>
      <c r="Q174" s="342" t="s">
        <v>1831</v>
      </c>
      <c r="R174" s="342"/>
      <c r="S174" s="342"/>
      <c r="T174" s="342" t="s">
        <v>1826</v>
      </c>
      <c r="U174" s="343" t="s">
        <v>228</v>
      </c>
    </row>
    <row r="175" spans="1:21" x14ac:dyDescent="0.25">
      <c r="L175" s="342" t="s">
        <v>1832</v>
      </c>
      <c r="M175" s="342" t="s">
        <v>1833</v>
      </c>
      <c r="N175" s="342" t="s">
        <v>1833</v>
      </c>
      <c r="O175" s="342" t="s">
        <v>1834</v>
      </c>
      <c r="P175" s="342" t="s">
        <v>1835</v>
      </c>
      <c r="Q175" s="342" t="s">
        <v>1836</v>
      </c>
      <c r="R175" s="342"/>
      <c r="S175" s="342"/>
      <c r="T175" s="342" t="s">
        <v>1832</v>
      </c>
      <c r="U175" s="342" t="s">
        <v>227</v>
      </c>
    </row>
    <row r="176" spans="1:21" x14ac:dyDescent="0.25">
      <c r="L176" s="342" t="s">
        <v>1837</v>
      </c>
      <c r="M176" s="342" t="s">
        <v>1838</v>
      </c>
      <c r="N176" s="342" t="s">
        <v>1839</v>
      </c>
      <c r="O176" s="342" t="s">
        <v>1838</v>
      </c>
      <c r="P176" s="342" t="s">
        <v>1840</v>
      </c>
      <c r="Q176" s="342" t="s">
        <v>1841</v>
      </c>
      <c r="R176" s="342"/>
      <c r="S176" s="342"/>
      <c r="T176" s="342" t="s">
        <v>1837</v>
      </c>
      <c r="U176" s="342" t="s">
        <v>227</v>
      </c>
    </row>
    <row r="177" spans="12:21" x14ac:dyDescent="0.25">
      <c r="L177" s="342" t="s">
        <v>1842</v>
      </c>
      <c r="M177" s="342" t="s">
        <v>1843</v>
      </c>
      <c r="N177" s="342" t="s">
        <v>1844</v>
      </c>
      <c r="O177" s="342" t="s">
        <v>1845</v>
      </c>
      <c r="P177" s="342" t="s">
        <v>1846</v>
      </c>
      <c r="Q177" s="342" t="s">
        <v>1847</v>
      </c>
      <c r="R177" s="342"/>
      <c r="S177" s="342"/>
      <c r="T177" s="342" t="s">
        <v>1842</v>
      </c>
      <c r="U177" s="342" t="s">
        <v>227</v>
      </c>
    </row>
    <row r="178" spans="12:21" x14ac:dyDescent="0.25">
      <c r="L178" s="342" t="s">
        <v>1848</v>
      </c>
      <c r="M178" s="342" t="s">
        <v>1849</v>
      </c>
      <c r="N178" s="342" t="s">
        <v>1850</v>
      </c>
      <c r="O178" s="342" t="s">
        <v>1851</v>
      </c>
      <c r="P178" s="342" t="s">
        <v>1852</v>
      </c>
      <c r="Q178" s="342" t="s">
        <v>1853</v>
      </c>
      <c r="R178" s="342"/>
      <c r="S178" s="342"/>
      <c r="T178" s="342" t="s">
        <v>1848</v>
      </c>
      <c r="U178" s="342" t="s">
        <v>227</v>
      </c>
    </row>
    <row r="179" spans="12:21" x14ac:dyDescent="0.25">
      <c r="L179" s="342" t="s">
        <v>1854</v>
      </c>
      <c r="M179" s="342" t="s">
        <v>1855</v>
      </c>
      <c r="N179" s="342" t="s">
        <v>1856</v>
      </c>
      <c r="O179" s="342" t="s">
        <v>1855</v>
      </c>
      <c r="P179" s="342" t="s">
        <v>1857</v>
      </c>
      <c r="Q179" s="342" t="s">
        <v>1858</v>
      </c>
      <c r="R179" s="342"/>
      <c r="S179" s="342"/>
      <c r="T179" s="342" t="s">
        <v>1854</v>
      </c>
      <c r="U179" s="342" t="s">
        <v>228</v>
      </c>
    </row>
    <row r="180" spans="12:21" x14ac:dyDescent="0.25">
      <c r="L180" s="342" t="s">
        <v>1859</v>
      </c>
      <c r="M180" s="342" t="s">
        <v>1860</v>
      </c>
      <c r="N180" s="342" t="s">
        <v>1861</v>
      </c>
      <c r="O180" s="342" t="s">
        <v>1862</v>
      </c>
      <c r="P180" s="342" t="s">
        <v>1863</v>
      </c>
      <c r="Q180" s="342" t="s">
        <v>1864</v>
      </c>
      <c r="R180" s="342"/>
      <c r="S180" s="342"/>
      <c r="T180" s="342" t="s">
        <v>1859</v>
      </c>
      <c r="U180" s="342" t="s">
        <v>227</v>
      </c>
    </row>
    <row r="181" spans="12:21" x14ac:dyDescent="0.25">
      <c r="L181" s="342" t="s">
        <v>1865</v>
      </c>
      <c r="M181" s="342" t="s">
        <v>1866</v>
      </c>
      <c r="N181" s="342" t="s">
        <v>1866</v>
      </c>
      <c r="O181" s="342" t="s">
        <v>1866</v>
      </c>
      <c r="P181" s="342" t="s">
        <v>1867</v>
      </c>
      <c r="Q181" s="342" t="s">
        <v>1868</v>
      </c>
      <c r="R181" s="342"/>
      <c r="S181" s="342"/>
      <c r="T181" s="342" t="s">
        <v>1865</v>
      </c>
      <c r="U181" s="342" t="s">
        <v>229</v>
      </c>
    </row>
    <row r="182" spans="12:21" x14ac:dyDescent="0.25">
      <c r="L182" s="342" t="s">
        <v>1869</v>
      </c>
      <c r="M182" s="342" t="s">
        <v>1870</v>
      </c>
      <c r="N182" s="342" t="s">
        <v>1870</v>
      </c>
      <c r="O182" s="342" t="s">
        <v>1870</v>
      </c>
      <c r="P182" s="342" t="s">
        <v>1871</v>
      </c>
      <c r="Q182" s="342" t="s">
        <v>1872</v>
      </c>
      <c r="R182" s="342"/>
      <c r="S182" s="342"/>
      <c r="T182" s="342" t="s">
        <v>1869</v>
      </c>
      <c r="U182" s="342" t="s">
        <v>228</v>
      </c>
    </row>
    <row r="183" spans="12:21" x14ac:dyDescent="0.25">
      <c r="L183" s="343" t="s">
        <v>1873</v>
      </c>
      <c r="M183" s="342" t="s">
        <v>1874</v>
      </c>
      <c r="N183" s="342" t="s">
        <v>1875</v>
      </c>
      <c r="O183" s="342" t="s">
        <v>1876</v>
      </c>
      <c r="P183" s="342" t="s">
        <v>1877</v>
      </c>
      <c r="Q183" s="342" t="s">
        <v>1878</v>
      </c>
      <c r="R183" s="342"/>
      <c r="S183" s="342"/>
      <c r="T183" s="343" t="s">
        <v>1873</v>
      </c>
      <c r="U183" s="343" t="s">
        <v>231</v>
      </c>
    </row>
    <row r="184" spans="12:21" x14ac:dyDescent="0.25">
      <c r="L184" s="342" t="s">
        <v>1879</v>
      </c>
      <c r="M184" s="342" t="s">
        <v>1880</v>
      </c>
      <c r="N184" s="342" t="s">
        <v>1881</v>
      </c>
      <c r="O184" s="342" t="s">
        <v>1882</v>
      </c>
      <c r="P184" s="342" t="s">
        <v>1883</v>
      </c>
      <c r="Q184" s="342" t="s">
        <v>1884</v>
      </c>
      <c r="R184" s="342"/>
      <c r="S184" s="342"/>
      <c r="T184" s="342" t="s">
        <v>1879</v>
      </c>
      <c r="U184" s="343" t="s">
        <v>229</v>
      </c>
    </row>
    <row r="185" spans="12:21" x14ac:dyDescent="0.25">
      <c r="L185" s="342" t="s">
        <v>1885</v>
      </c>
      <c r="M185" s="342" t="s">
        <v>1886</v>
      </c>
      <c r="N185" s="342" t="s">
        <v>1886</v>
      </c>
      <c r="O185" s="342" t="s">
        <v>1886</v>
      </c>
      <c r="P185" s="342" t="s">
        <v>1887</v>
      </c>
      <c r="Q185" s="342" t="s">
        <v>1888</v>
      </c>
      <c r="R185" s="342"/>
      <c r="S185" s="342"/>
      <c r="T185" s="342" t="s">
        <v>1885</v>
      </c>
      <c r="U185" s="343" t="s">
        <v>231</v>
      </c>
    </row>
    <row r="186" spans="12:21" x14ac:dyDescent="0.25">
      <c r="L186" s="342" t="s">
        <v>1889</v>
      </c>
      <c r="M186" s="342" t="s">
        <v>1890</v>
      </c>
      <c r="N186" s="342" t="s">
        <v>1890</v>
      </c>
      <c r="O186" s="342" t="s">
        <v>1891</v>
      </c>
      <c r="P186" s="342" t="s">
        <v>1892</v>
      </c>
      <c r="Q186" s="342" t="s">
        <v>1893</v>
      </c>
      <c r="R186" s="342"/>
      <c r="S186" s="342"/>
      <c r="T186" s="342" t="s">
        <v>1889</v>
      </c>
      <c r="U186" s="343" t="s">
        <v>229</v>
      </c>
    </row>
    <row r="187" spans="12:21" x14ac:dyDescent="0.25">
      <c r="L187" s="342" t="s">
        <v>1894</v>
      </c>
      <c r="M187" s="342" t="s">
        <v>1895</v>
      </c>
      <c r="N187" s="342" t="s">
        <v>1896</v>
      </c>
      <c r="O187" s="342" t="s">
        <v>1897</v>
      </c>
      <c r="P187" s="342" t="s">
        <v>1898</v>
      </c>
      <c r="Q187" s="342" t="s">
        <v>1899</v>
      </c>
      <c r="R187" s="342"/>
      <c r="S187" s="342"/>
      <c r="T187" s="342" t="s">
        <v>1894</v>
      </c>
      <c r="U187" s="343" t="s">
        <v>229</v>
      </c>
    </row>
    <row r="188" spans="12:21" x14ac:dyDescent="0.25">
      <c r="L188" s="342" t="s">
        <v>1900</v>
      </c>
      <c r="M188" s="342" t="s">
        <v>1901</v>
      </c>
      <c r="N188" s="342" t="s">
        <v>1902</v>
      </c>
      <c r="O188" s="342" t="s">
        <v>1903</v>
      </c>
      <c r="P188" s="342" t="s">
        <v>1904</v>
      </c>
      <c r="Q188" s="342" t="s">
        <v>1905</v>
      </c>
      <c r="R188" s="342"/>
      <c r="S188" s="342"/>
      <c r="T188" s="342" t="s">
        <v>1900</v>
      </c>
      <c r="U188" s="343" t="s">
        <v>230</v>
      </c>
    </row>
    <row r="189" spans="12:21" x14ac:dyDescent="0.25">
      <c r="L189" s="342" t="s">
        <v>1906</v>
      </c>
      <c r="M189" s="342" t="s">
        <v>1907</v>
      </c>
      <c r="N189" s="342" t="s">
        <v>1907</v>
      </c>
      <c r="O189" s="342" t="s">
        <v>1907</v>
      </c>
      <c r="P189" s="342" t="s">
        <v>1908</v>
      </c>
      <c r="Q189" s="342" t="s">
        <v>1909</v>
      </c>
      <c r="R189" s="342"/>
      <c r="S189" s="342"/>
      <c r="T189" s="342" t="s">
        <v>1906</v>
      </c>
      <c r="U189" s="342" t="s">
        <v>227</v>
      </c>
    </row>
    <row r="190" spans="12:21" x14ac:dyDescent="0.25">
      <c r="L190" s="342" t="s">
        <v>1910</v>
      </c>
      <c r="M190" s="342" t="s">
        <v>1911</v>
      </c>
      <c r="N190" s="342" t="s">
        <v>1912</v>
      </c>
      <c r="O190" s="342" t="s">
        <v>1913</v>
      </c>
      <c r="P190" s="342" t="s">
        <v>1914</v>
      </c>
      <c r="Q190" s="342" t="s">
        <v>1915</v>
      </c>
      <c r="R190" s="342"/>
      <c r="S190" s="342"/>
      <c r="T190" s="342" t="s">
        <v>1910</v>
      </c>
      <c r="U190" s="343" t="s">
        <v>231</v>
      </c>
    </row>
    <row r="191" spans="12:21" x14ac:dyDescent="0.25">
      <c r="L191" s="342" t="s">
        <v>1916</v>
      </c>
      <c r="M191" s="342" t="s">
        <v>1917</v>
      </c>
      <c r="N191" s="342" t="s">
        <v>1918</v>
      </c>
      <c r="O191" s="342" t="s">
        <v>1919</v>
      </c>
      <c r="P191" s="342" t="s">
        <v>1920</v>
      </c>
      <c r="Q191" s="342" t="s">
        <v>1921</v>
      </c>
      <c r="R191" s="342"/>
      <c r="S191" s="342"/>
      <c r="T191" s="342" t="s">
        <v>1916</v>
      </c>
      <c r="U191" s="343" t="s">
        <v>231</v>
      </c>
    </row>
    <row r="192" spans="12:21" x14ac:dyDescent="0.25">
      <c r="L192" s="342" t="s">
        <v>1922</v>
      </c>
      <c r="M192" s="342" t="s">
        <v>1923</v>
      </c>
      <c r="N192" s="342" t="s">
        <v>1924</v>
      </c>
      <c r="O192" s="342" t="s">
        <v>1923</v>
      </c>
      <c r="P192" s="342" t="s">
        <v>1925</v>
      </c>
      <c r="Q192" s="342" t="s">
        <v>1926</v>
      </c>
      <c r="R192" s="342"/>
      <c r="S192" s="342"/>
      <c r="T192" s="342" t="s">
        <v>1922</v>
      </c>
      <c r="U192" s="343" t="s">
        <v>229</v>
      </c>
    </row>
    <row r="193" spans="12:21" x14ac:dyDescent="0.25">
      <c r="L193" s="342" t="s">
        <v>1927</v>
      </c>
      <c r="M193" s="342" t="s">
        <v>1928</v>
      </c>
      <c r="N193" s="342" t="s">
        <v>1929</v>
      </c>
      <c r="O193" s="342" t="s">
        <v>1930</v>
      </c>
      <c r="P193" s="342" t="s">
        <v>1931</v>
      </c>
      <c r="Q193" s="342" t="s">
        <v>1932</v>
      </c>
      <c r="R193" s="342"/>
      <c r="S193" s="342"/>
      <c r="T193" s="342" t="s">
        <v>1927</v>
      </c>
      <c r="U193" s="343" t="s">
        <v>227</v>
      </c>
    </row>
    <row r="194" spans="12:21" x14ac:dyDescent="0.25">
      <c r="L194" s="342" t="s">
        <v>1933</v>
      </c>
      <c r="M194" s="342" t="s">
        <v>1934</v>
      </c>
      <c r="N194" s="342" t="s">
        <v>1935</v>
      </c>
      <c r="O194" s="342" t="s">
        <v>1936</v>
      </c>
      <c r="P194" s="342" t="s">
        <v>1937</v>
      </c>
      <c r="Q194" s="342" t="s">
        <v>1938</v>
      </c>
      <c r="R194" s="342"/>
      <c r="S194" s="342"/>
      <c r="T194" s="342" t="s">
        <v>1933</v>
      </c>
      <c r="U194" s="343" t="s">
        <v>227</v>
      </c>
    </row>
    <row r="195" spans="12:21" x14ac:dyDescent="0.25">
      <c r="L195" s="342" t="s">
        <v>1939</v>
      </c>
      <c r="M195" s="342" t="s">
        <v>1940</v>
      </c>
      <c r="N195" s="342" t="s">
        <v>1941</v>
      </c>
      <c r="O195" s="342" t="s">
        <v>1942</v>
      </c>
      <c r="P195" s="342" t="s">
        <v>1943</v>
      </c>
      <c r="Q195" s="342" t="s">
        <v>1944</v>
      </c>
      <c r="R195" s="342"/>
      <c r="S195" s="342"/>
      <c r="T195" s="342" t="s">
        <v>1939</v>
      </c>
      <c r="U195" s="343" t="s">
        <v>227</v>
      </c>
    </row>
    <row r="196" spans="12:21" x14ac:dyDescent="0.25">
      <c r="L196" s="342" t="s">
        <v>1945</v>
      </c>
      <c r="M196" s="342" t="s">
        <v>1946</v>
      </c>
      <c r="N196" s="342" t="s">
        <v>1947</v>
      </c>
      <c r="O196" s="342" t="s">
        <v>1948</v>
      </c>
      <c r="P196" s="342" t="s">
        <v>1949</v>
      </c>
      <c r="Q196" s="342" t="s">
        <v>1950</v>
      </c>
      <c r="R196" s="342"/>
      <c r="S196" s="342"/>
      <c r="T196" s="342" t="s">
        <v>1945</v>
      </c>
      <c r="U196" s="343" t="s">
        <v>227</v>
      </c>
    </row>
    <row r="197" spans="12:21" x14ac:dyDescent="0.25">
      <c r="L197" s="342" t="s">
        <v>1951</v>
      </c>
      <c r="M197" s="342" t="s">
        <v>1952</v>
      </c>
      <c r="N197" s="342" t="s">
        <v>1953</v>
      </c>
      <c r="O197" s="342" t="s">
        <v>1954</v>
      </c>
      <c r="P197" s="342" t="s">
        <v>1955</v>
      </c>
      <c r="Q197" s="342" t="s">
        <v>1956</v>
      </c>
      <c r="R197" s="342"/>
      <c r="S197" s="342"/>
      <c r="T197" s="342" t="s">
        <v>1951</v>
      </c>
      <c r="U197" s="342" t="s">
        <v>227</v>
      </c>
    </row>
    <row r="198" spans="12:21" x14ac:dyDescent="0.25">
      <c r="L198" s="342" t="s">
        <v>1957</v>
      </c>
      <c r="M198" s="342" t="s">
        <v>1958</v>
      </c>
      <c r="N198" s="342" t="s">
        <v>1958</v>
      </c>
      <c r="O198" s="342" t="s">
        <v>1959</v>
      </c>
      <c r="P198" s="342" t="s">
        <v>1960</v>
      </c>
      <c r="Q198" s="342" t="s">
        <v>1961</v>
      </c>
      <c r="R198" s="342"/>
      <c r="S198" s="342"/>
      <c r="T198" s="342" t="s">
        <v>1957</v>
      </c>
      <c r="U198" s="342" t="s">
        <v>227</v>
      </c>
    </row>
    <row r="199" spans="12:21" x14ac:dyDescent="0.25">
      <c r="L199" s="342" t="s">
        <v>1962</v>
      </c>
      <c r="M199" s="342" t="s">
        <v>1963</v>
      </c>
      <c r="N199" s="342" t="s">
        <v>1963</v>
      </c>
      <c r="O199" s="342" t="s">
        <v>1963</v>
      </c>
      <c r="P199" s="342" t="s">
        <v>1964</v>
      </c>
      <c r="Q199" s="342" t="s">
        <v>1965</v>
      </c>
      <c r="R199" s="342"/>
      <c r="S199" s="342"/>
      <c r="T199" s="342" t="s">
        <v>1962</v>
      </c>
      <c r="U199" s="342" t="s">
        <v>228</v>
      </c>
    </row>
    <row r="200" spans="12:21" x14ac:dyDescent="0.25">
      <c r="L200" s="342" t="s">
        <v>1966</v>
      </c>
      <c r="M200" s="342" t="s">
        <v>1967</v>
      </c>
      <c r="N200" s="342" t="s">
        <v>1968</v>
      </c>
      <c r="O200" s="342" t="s">
        <v>1967</v>
      </c>
      <c r="P200" s="342" t="s">
        <v>1969</v>
      </c>
      <c r="Q200" s="342" t="s">
        <v>1970</v>
      </c>
      <c r="R200" s="342"/>
      <c r="S200" s="342"/>
      <c r="T200" s="342" t="s">
        <v>1966</v>
      </c>
      <c r="U200" s="342" t="s">
        <v>227</v>
      </c>
    </row>
    <row r="201" spans="12:21" x14ac:dyDescent="0.25">
      <c r="L201" s="342" t="s">
        <v>1971</v>
      </c>
      <c r="M201" s="342" t="s">
        <v>1972</v>
      </c>
      <c r="N201" s="342" t="s">
        <v>1973</v>
      </c>
      <c r="O201" s="342" t="s">
        <v>1972</v>
      </c>
      <c r="P201" s="342" t="s">
        <v>1974</v>
      </c>
      <c r="Q201" s="342" t="s">
        <v>1975</v>
      </c>
      <c r="R201" s="342"/>
      <c r="S201" s="342"/>
      <c r="T201" s="342" t="s">
        <v>1971</v>
      </c>
      <c r="U201" s="342" t="s">
        <v>231</v>
      </c>
    </row>
    <row r="202" spans="12:21" x14ac:dyDescent="0.25">
      <c r="L202" s="342" t="s">
        <v>1976</v>
      </c>
      <c r="M202" s="342" t="s">
        <v>1977</v>
      </c>
      <c r="N202" s="342" t="s">
        <v>1978</v>
      </c>
      <c r="O202" s="342" t="s">
        <v>1979</v>
      </c>
      <c r="P202" s="342" t="s">
        <v>1980</v>
      </c>
      <c r="Q202" s="342" t="s">
        <v>1981</v>
      </c>
      <c r="R202" s="342"/>
      <c r="S202" s="342"/>
      <c r="T202" s="342" t="s">
        <v>1976</v>
      </c>
      <c r="U202" s="342" t="s">
        <v>229</v>
      </c>
    </row>
    <row r="203" spans="12:21" x14ac:dyDescent="0.25">
      <c r="L203" s="342" t="s">
        <v>1982</v>
      </c>
      <c r="M203" s="342" t="s">
        <v>1983</v>
      </c>
      <c r="N203" s="342" t="s">
        <v>1984</v>
      </c>
      <c r="O203" s="342" t="s">
        <v>1983</v>
      </c>
      <c r="P203" s="342" t="s">
        <v>1985</v>
      </c>
      <c r="Q203" s="342" t="s">
        <v>1986</v>
      </c>
      <c r="R203" s="342"/>
      <c r="S203" s="342"/>
      <c r="T203" s="342" t="s">
        <v>1982</v>
      </c>
      <c r="U203" s="342" t="s">
        <v>227</v>
      </c>
    </row>
    <row r="204" spans="12:21" x14ac:dyDescent="0.25">
      <c r="L204" s="342" t="s">
        <v>1987</v>
      </c>
      <c r="M204" s="342" t="s">
        <v>1988</v>
      </c>
      <c r="N204" s="342" t="s">
        <v>1989</v>
      </c>
      <c r="O204" s="342" t="s">
        <v>1990</v>
      </c>
      <c r="P204" s="342" t="s">
        <v>1991</v>
      </c>
      <c r="Q204" s="342" t="s">
        <v>1992</v>
      </c>
      <c r="R204" s="342"/>
      <c r="S204" s="342"/>
      <c r="T204" s="342" t="s">
        <v>1987</v>
      </c>
      <c r="U204" s="342" t="s">
        <v>227</v>
      </c>
    </row>
    <row r="205" spans="12:21" x14ac:dyDescent="0.25">
      <c r="L205" s="342" t="s">
        <v>1993</v>
      </c>
      <c r="M205" s="342" t="s">
        <v>1994</v>
      </c>
      <c r="N205" s="342" t="s">
        <v>1995</v>
      </c>
      <c r="O205" s="342" t="s">
        <v>1996</v>
      </c>
      <c r="P205" s="342" t="s">
        <v>1997</v>
      </c>
      <c r="Q205" s="342" t="s">
        <v>1998</v>
      </c>
      <c r="R205" s="342"/>
      <c r="S205" s="342"/>
      <c r="T205" s="342" t="s">
        <v>1993</v>
      </c>
      <c r="U205" s="343" t="s">
        <v>229</v>
      </c>
    </row>
    <row r="206" spans="12:21" x14ac:dyDescent="0.25">
      <c r="L206" s="342" t="s">
        <v>1999</v>
      </c>
      <c r="M206" s="342" t="s">
        <v>2000</v>
      </c>
      <c r="N206" s="342" t="s">
        <v>2000</v>
      </c>
      <c r="O206" s="342" t="s">
        <v>2000</v>
      </c>
      <c r="P206" s="342" t="s">
        <v>2001</v>
      </c>
      <c r="Q206" s="342" t="s">
        <v>2002</v>
      </c>
      <c r="R206" s="342"/>
      <c r="S206" s="342"/>
      <c r="T206" s="342" t="s">
        <v>1999</v>
      </c>
      <c r="U206" s="342" t="s">
        <v>227</v>
      </c>
    </row>
    <row r="207" spans="12:21" x14ac:dyDescent="0.25">
      <c r="L207" s="342" t="s">
        <v>2003</v>
      </c>
      <c r="M207" s="342" t="s">
        <v>2004</v>
      </c>
      <c r="N207" s="342" t="s">
        <v>2005</v>
      </c>
      <c r="O207" s="342" t="s">
        <v>2006</v>
      </c>
      <c r="P207" s="342" t="s">
        <v>2007</v>
      </c>
      <c r="Q207" s="342" t="s">
        <v>2008</v>
      </c>
      <c r="R207" s="342"/>
      <c r="S207" s="342"/>
      <c r="T207" s="342" t="s">
        <v>2003</v>
      </c>
      <c r="U207" s="342" t="s">
        <v>227</v>
      </c>
    </row>
    <row r="208" spans="12:21" x14ac:dyDescent="0.25">
      <c r="L208" s="342" t="s">
        <v>2009</v>
      </c>
      <c r="M208" s="342" t="s">
        <v>2010</v>
      </c>
      <c r="N208" s="342" t="s">
        <v>2011</v>
      </c>
      <c r="O208" s="342" t="s">
        <v>2012</v>
      </c>
      <c r="P208" s="342" t="s">
        <v>2013</v>
      </c>
      <c r="Q208" s="342" t="s">
        <v>2014</v>
      </c>
      <c r="R208" s="342"/>
      <c r="S208" s="342"/>
      <c r="T208" s="342" t="s">
        <v>2009</v>
      </c>
      <c r="U208" s="342" t="s">
        <v>227</v>
      </c>
    </row>
    <row r="209" spans="12:21" x14ac:dyDescent="0.25">
      <c r="L209" s="342" t="s">
        <v>2015</v>
      </c>
      <c r="M209" s="342" t="s">
        <v>2016</v>
      </c>
      <c r="N209" s="342" t="s">
        <v>2017</v>
      </c>
      <c r="O209" s="342" t="s">
        <v>2018</v>
      </c>
      <c r="P209" s="342" t="s">
        <v>2019</v>
      </c>
      <c r="Q209" s="342" t="s">
        <v>2020</v>
      </c>
      <c r="R209" s="342"/>
      <c r="S209" s="342"/>
      <c r="T209" s="342" t="s">
        <v>2015</v>
      </c>
      <c r="U209" s="342" t="s">
        <v>227</v>
      </c>
    </row>
    <row r="210" spans="12:21" x14ac:dyDescent="0.25">
      <c r="L210" s="342" t="s">
        <v>2021</v>
      </c>
      <c r="M210" s="342" t="s">
        <v>2022</v>
      </c>
      <c r="N210" s="342" t="s">
        <v>2022</v>
      </c>
      <c r="O210" s="342" t="s">
        <v>2022</v>
      </c>
      <c r="P210" s="342" t="s">
        <v>2023</v>
      </c>
      <c r="Q210" s="342" t="s">
        <v>2024</v>
      </c>
      <c r="R210" s="342"/>
      <c r="S210" s="342"/>
      <c r="T210" s="342" t="s">
        <v>2021</v>
      </c>
      <c r="U210" s="342" t="s">
        <v>227</v>
      </c>
    </row>
    <row r="211" spans="12:21" x14ac:dyDescent="0.25">
      <c r="L211" s="342" t="s">
        <v>2025</v>
      </c>
      <c r="M211" s="342" t="s">
        <v>2026</v>
      </c>
      <c r="N211" s="342" t="s">
        <v>2027</v>
      </c>
      <c r="O211" s="342" t="s">
        <v>2028</v>
      </c>
      <c r="P211" s="342" t="s">
        <v>2029</v>
      </c>
      <c r="Q211" s="342" t="s">
        <v>2030</v>
      </c>
      <c r="R211" s="342"/>
      <c r="S211" s="342"/>
      <c r="T211" s="342" t="s">
        <v>2025</v>
      </c>
      <c r="U211" s="342" t="s">
        <v>227</v>
      </c>
    </row>
    <row r="212" spans="12:21" x14ac:dyDescent="0.25">
      <c r="L212" s="342" t="s">
        <v>2031</v>
      </c>
      <c r="M212" s="342" t="s">
        <v>2032</v>
      </c>
      <c r="N212" s="342" t="s">
        <v>2032</v>
      </c>
      <c r="O212" s="342" t="s">
        <v>2032</v>
      </c>
      <c r="P212" s="342" t="s">
        <v>2033</v>
      </c>
      <c r="Q212" s="342" t="s">
        <v>2034</v>
      </c>
      <c r="R212" s="342"/>
      <c r="S212" s="342"/>
      <c r="T212" s="342" t="s">
        <v>2031</v>
      </c>
      <c r="U212" s="342" t="s">
        <v>227</v>
      </c>
    </row>
    <row r="213" spans="12:21" x14ac:dyDescent="0.25">
      <c r="L213" s="342" t="s">
        <v>2035</v>
      </c>
      <c r="M213" s="342" t="s">
        <v>2036</v>
      </c>
      <c r="N213" s="342" t="s">
        <v>2037</v>
      </c>
      <c r="O213" s="342" t="s">
        <v>2038</v>
      </c>
      <c r="P213" s="342" t="s">
        <v>2039</v>
      </c>
      <c r="Q213" s="342" t="s">
        <v>2040</v>
      </c>
      <c r="R213" s="342"/>
      <c r="S213" s="342"/>
      <c r="T213" s="342" t="s">
        <v>2035</v>
      </c>
      <c r="U213" s="342" t="s">
        <v>231</v>
      </c>
    </row>
    <row r="214" spans="12:21" x14ac:dyDescent="0.25">
      <c r="L214" s="342" t="s">
        <v>2041</v>
      </c>
      <c r="M214" s="342" t="s">
        <v>2042</v>
      </c>
      <c r="N214" s="342" t="s">
        <v>2043</v>
      </c>
      <c r="O214" s="342" t="s">
        <v>2044</v>
      </c>
      <c r="P214" s="342" t="s">
        <v>2045</v>
      </c>
      <c r="Q214" s="342" t="s">
        <v>2046</v>
      </c>
      <c r="R214" s="342"/>
      <c r="S214" s="342"/>
      <c r="T214" s="342" t="s">
        <v>2041</v>
      </c>
      <c r="U214" s="342" t="s">
        <v>227</v>
      </c>
    </row>
    <row r="215" spans="12:21" x14ac:dyDescent="0.25">
      <c r="L215" s="342" t="s">
        <v>2047</v>
      </c>
      <c r="M215" s="342" t="s">
        <v>2048</v>
      </c>
      <c r="N215" s="342" t="s">
        <v>2049</v>
      </c>
      <c r="O215" s="342" t="s">
        <v>2048</v>
      </c>
      <c r="P215" s="342" t="s">
        <v>2050</v>
      </c>
      <c r="Q215" s="342" t="s">
        <v>2051</v>
      </c>
      <c r="R215" s="342"/>
      <c r="S215" s="342"/>
      <c r="T215" s="342" t="s">
        <v>2047</v>
      </c>
      <c r="U215" s="342" t="s">
        <v>229</v>
      </c>
    </row>
    <row r="216" spans="12:21" x14ac:dyDescent="0.25">
      <c r="L216" s="342" t="s">
        <v>2052</v>
      </c>
      <c r="M216" s="342" t="s">
        <v>2053</v>
      </c>
      <c r="N216" s="342" t="s">
        <v>2053</v>
      </c>
      <c r="O216" s="342" t="s">
        <v>2053</v>
      </c>
      <c r="P216" s="342" t="s">
        <v>2054</v>
      </c>
      <c r="Q216" s="342" t="s">
        <v>2055</v>
      </c>
      <c r="R216" s="342"/>
      <c r="S216" s="342"/>
      <c r="T216" s="342" t="s">
        <v>2052</v>
      </c>
      <c r="U216" s="342" t="s">
        <v>229</v>
      </c>
    </row>
    <row r="217" spans="12:21" x14ac:dyDescent="0.25">
      <c r="L217" s="342" t="s">
        <v>2056</v>
      </c>
      <c r="M217" s="342" t="s">
        <v>2057</v>
      </c>
      <c r="N217" s="342" t="s">
        <v>2058</v>
      </c>
      <c r="O217" s="342" t="s">
        <v>2059</v>
      </c>
      <c r="P217" s="342" t="s">
        <v>2060</v>
      </c>
      <c r="Q217" s="342" t="s">
        <v>2061</v>
      </c>
      <c r="R217" s="342"/>
      <c r="S217" s="342"/>
      <c r="T217" s="342" t="s">
        <v>2056</v>
      </c>
      <c r="U217" s="343" t="s">
        <v>227</v>
      </c>
    </row>
    <row r="218" spans="12:21" x14ac:dyDescent="0.25">
      <c r="L218" s="342" t="s">
        <v>2062</v>
      </c>
      <c r="M218" s="342" t="s">
        <v>2063</v>
      </c>
      <c r="N218" s="342" t="s">
        <v>2064</v>
      </c>
      <c r="O218" s="342" t="s">
        <v>2065</v>
      </c>
      <c r="P218" s="342" t="s">
        <v>2066</v>
      </c>
      <c r="Q218" s="342" t="s">
        <v>2067</v>
      </c>
      <c r="R218" s="342"/>
      <c r="S218" s="342"/>
      <c r="T218" s="342" t="s">
        <v>2062</v>
      </c>
      <c r="U218" s="342" t="s">
        <v>230</v>
      </c>
    </row>
    <row r="219" spans="12:21" x14ac:dyDescent="0.25">
      <c r="L219" s="342" t="s">
        <v>2068</v>
      </c>
      <c r="M219" s="342" t="s">
        <v>2069</v>
      </c>
      <c r="N219" s="342" t="s">
        <v>2070</v>
      </c>
      <c r="O219" s="342" t="s">
        <v>2069</v>
      </c>
      <c r="P219" s="342" t="s">
        <v>2071</v>
      </c>
      <c r="Q219" s="342" t="s">
        <v>2072</v>
      </c>
      <c r="R219" s="342"/>
      <c r="S219" s="342"/>
      <c r="T219" s="342" t="s">
        <v>2068</v>
      </c>
      <c r="U219" s="343" t="s">
        <v>227</v>
      </c>
    </row>
    <row r="220" spans="12:21" x14ac:dyDescent="0.25">
      <c r="L220" s="342" t="s">
        <v>2073</v>
      </c>
      <c r="M220" s="342" t="s">
        <v>2074</v>
      </c>
      <c r="N220" s="342" t="s">
        <v>2075</v>
      </c>
      <c r="O220" s="342" t="s">
        <v>2076</v>
      </c>
      <c r="P220" s="342" t="s">
        <v>2077</v>
      </c>
      <c r="Q220" s="342" t="s">
        <v>2078</v>
      </c>
      <c r="R220" s="342"/>
      <c r="S220" s="342"/>
      <c r="T220" s="342" t="s">
        <v>2073</v>
      </c>
      <c r="U220" s="343" t="s">
        <v>227</v>
      </c>
    </row>
    <row r="221" spans="12:21" x14ac:dyDescent="0.25">
      <c r="L221" s="342" t="s">
        <v>2079</v>
      </c>
      <c r="M221" s="342" t="s">
        <v>2080</v>
      </c>
      <c r="N221" s="342" t="s">
        <v>2080</v>
      </c>
      <c r="O221" s="342" t="s">
        <v>2080</v>
      </c>
      <c r="P221" s="342" t="s">
        <v>2081</v>
      </c>
      <c r="Q221" s="342" t="s">
        <v>2082</v>
      </c>
      <c r="R221" s="342"/>
      <c r="S221" s="342"/>
      <c r="T221" s="342" t="s">
        <v>2079</v>
      </c>
      <c r="U221" s="342" t="s">
        <v>227</v>
      </c>
    </row>
    <row r="222" spans="12:21" x14ac:dyDescent="0.25">
      <c r="L222" s="342" t="s">
        <v>2083</v>
      </c>
      <c r="M222" s="342" t="s">
        <v>2084</v>
      </c>
      <c r="N222" s="342" t="s">
        <v>2084</v>
      </c>
      <c r="O222" s="342" t="s">
        <v>2084</v>
      </c>
      <c r="P222" s="342" t="s">
        <v>2085</v>
      </c>
      <c r="Q222" s="342" t="s">
        <v>2086</v>
      </c>
      <c r="R222" s="342"/>
      <c r="S222" s="342"/>
      <c r="T222" s="342" t="s">
        <v>2083</v>
      </c>
      <c r="U222" s="342" t="s">
        <v>227</v>
      </c>
    </row>
    <row r="223" spans="12:21" x14ac:dyDescent="0.25">
      <c r="L223" s="342" t="s">
        <v>2087</v>
      </c>
      <c r="M223" s="342" t="s">
        <v>2088</v>
      </c>
      <c r="N223" s="342" t="s">
        <v>2089</v>
      </c>
      <c r="O223" s="342" t="s">
        <v>2090</v>
      </c>
      <c r="P223" s="342" t="s">
        <v>2091</v>
      </c>
      <c r="Q223" s="342" t="s">
        <v>2092</v>
      </c>
      <c r="R223" s="342"/>
      <c r="S223" s="342"/>
      <c r="T223" s="342" t="s">
        <v>2087</v>
      </c>
      <c r="U223" s="342" t="s">
        <v>227</v>
      </c>
    </row>
    <row r="224" spans="12:21" x14ac:dyDescent="0.25">
      <c r="L224" s="342" t="s">
        <v>2093</v>
      </c>
      <c r="M224" s="342" t="s">
        <v>2094</v>
      </c>
      <c r="N224" s="342" t="s">
        <v>2095</v>
      </c>
      <c r="O224" s="342" t="s">
        <v>2096</v>
      </c>
      <c r="P224" s="342" t="s">
        <v>2097</v>
      </c>
      <c r="Q224" s="342" t="s">
        <v>2098</v>
      </c>
      <c r="R224" s="342"/>
      <c r="S224" s="342"/>
      <c r="T224" s="342" t="s">
        <v>2093</v>
      </c>
      <c r="U224" s="343" t="s">
        <v>231</v>
      </c>
    </row>
    <row r="225" spans="12:21" x14ac:dyDescent="0.25">
      <c r="L225" s="342" t="s">
        <v>2099</v>
      </c>
      <c r="M225" s="342" t="s">
        <v>2100</v>
      </c>
      <c r="N225" s="342" t="s">
        <v>2101</v>
      </c>
      <c r="O225" s="342" t="s">
        <v>2102</v>
      </c>
      <c r="P225" s="342" t="s">
        <v>2103</v>
      </c>
      <c r="Q225" s="342" t="s">
        <v>2104</v>
      </c>
      <c r="R225" s="342"/>
      <c r="S225" s="342"/>
      <c r="T225" s="342" t="s">
        <v>2099</v>
      </c>
      <c r="U225" s="342" t="s">
        <v>227</v>
      </c>
    </row>
    <row r="226" spans="12:21" x14ac:dyDescent="0.25">
      <c r="L226" s="342" t="s">
        <v>2105</v>
      </c>
      <c r="M226" s="342" t="s">
        <v>2106</v>
      </c>
      <c r="N226" s="342" t="s">
        <v>2106</v>
      </c>
      <c r="O226" s="342" t="s">
        <v>2106</v>
      </c>
      <c r="P226" s="342" t="s">
        <v>2107</v>
      </c>
      <c r="Q226" s="342" t="s">
        <v>2108</v>
      </c>
      <c r="R226" s="342"/>
      <c r="S226" s="342"/>
      <c r="T226" s="342" t="s">
        <v>2105</v>
      </c>
      <c r="U226" s="342" t="s">
        <v>227</v>
      </c>
    </row>
    <row r="227" spans="12:21" x14ac:dyDescent="0.25">
      <c r="L227" s="342" t="s">
        <v>2109</v>
      </c>
      <c r="M227" s="342" t="s">
        <v>2110</v>
      </c>
      <c r="N227" s="342" t="s">
        <v>2111</v>
      </c>
      <c r="O227" s="342" t="s">
        <v>2112</v>
      </c>
      <c r="P227" s="342" t="s">
        <v>2113</v>
      </c>
      <c r="Q227" s="342" t="s">
        <v>2114</v>
      </c>
      <c r="R227" s="342"/>
      <c r="S227" s="342"/>
      <c r="T227" s="342" t="s">
        <v>2109</v>
      </c>
      <c r="U227" s="342" t="s">
        <v>227</v>
      </c>
    </row>
    <row r="228" spans="12:21" x14ac:dyDescent="0.25">
      <c r="L228" s="342" t="s">
        <v>2115</v>
      </c>
      <c r="M228" s="342" t="s">
        <v>2116</v>
      </c>
      <c r="N228" s="342" t="s">
        <v>2117</v>
      </c>
      <c r="O228" s="342" t="s">
        <v>2116</v>
      </c>
      <c r="P228" s="342" t="s">
        <v>2118</v>
      </c>
      <c r="Q228" s="342" t="s">
        <v>2119</v>
      </c>
      <c r="R228" s="342"/>
      <c r="S228" s="342"/>
      <c r="T228" s="342" t="s">
        <v>2115</v>
      </c>
      <c r="U228" s="343" t="s">
        <v>227</v>
      </c>
    </row>
    <row r="229" spans="12:21" x14ac:dyDescent="0.25">
      <c r="L229" s="342" t="s">
        <v>2120</v>
      </c>
      <c r="M229" s="342" t="s">
        <v>2121</v>
      </c>
      <c r="N229" s="342" t="s">
        <v>2121</v>
      </c>
      <c r="O229" s="342" t="s">
        <v>2122</v>
      </c>
      <c r="P229" s="342" t="s">
        <v>2123</v>
      </c>
      <c r="Q229" s="342" t="s">
        <v>2124</v>
      </c>
      <c r="R229" s="342"/>
      <c r="S229" s="342"/>
      <c r="T229" s="342" t="s">
        <v>2120</v>
      </c>
      <c r="U229" s="342" t="s">
        <v>227</v>
      </c>
    </row>
    <row r="230" spans="12:21" x14ac:dyDescent="0.25">
      <c r="L230" s="342" t="s">
        <v>2125</v>
      </c>
      <c r="M230" s="342" t="s">
        <v>2126</v>
      </c>
      <c r="N230" s="342" t="s">
        <v>2127</v>
      </c>
      <c r="O230" s="342" t="s">
        <v>2128</v>
      </c>
      <c r="P230" s="342" t="s">
        <v>2129</v>
      </c>
      <c r="Q230" s="342" t="s">
        <v>2130</v>
      </c>
      <c r="R230" s="342"/>
      <c r="S230" s="342"/>
      <c r="T230" s="342" t="s">
        <v>2125</v>
      </c>
      <c r="U230" s="342" t="s">
        <v>227</v>
      </c>
    </row>
    <row r="231" spans="12:21" x14ac:dyDescent="0.25">
      <c r="L231" s="342" t="s">
        <v>2131</v>
      </c>
      <c r="M231" s="342" t="s">
        <v>2132</v>
      </c>
      <c r="N231" s="342" t="s">
        <v>2132</v>
      </c>
      <c r="O231" s="342" t="s">
        <v>2132</v>
      </c>
      <c r="P231" s="342" t="s">
        <v>2133</v>
      </c>
      <c r="Q231" s="342" t="s">
        <v>2134</v>
      </c>
      <c r="R231" s="342"/>
      <c r="S231" s="342"/>
      <c r="T231" s="342" t="s">
        <v>2131</v>
      </c>
      <c r="U231" s="342" t="s">
        <v>228</v>
      </c>
    </row>
    <row r="232" spans="12:21" x14ac:dyDescent="0.25">
      <c r="L232" s="342" t="s">
        <v>2135</v>
      </c>
      <c r="M232" s="342" t="s">
        <v>2136</v>
      </c>
      <c r="N232" s="342" t="s">
        <v>2137</v>
      </c>
      <c r="O232" s="342" t="s">
        <v>2138</v>
      </c>
      <c r="P232" s="342" t="s">
        <v>2139</v>
      </c>
      <c r="Q232" s="342" t="s">
        <v>2140</v>
      </c>
      <c r="R232" s="342"/>
      <c r="S232" s="342"/>
      <c r="T232" s="342" t="s">
        <v>2135</v>
      </c>
      <c r="U232" s="342" t="s">
        <v>227</v>
      </c>
    </row>
    <row r="233" spans="12:21" x14ac:dyDescent="0.25">
      <c r="L233" s="342" t="s">
        <v>2141</v>
      </c>
      <c r="M233" s="342" t="s">
        <v>2142</v>
      </c>
      <c r="N233" s="342" t="s">
        <v>2143</v>
      </c>
      <c r="O233" s="342" t="s">
        <v>2144</v>
      </c>
      <c r="P233" s="342" t="s">
        <v>2145</v>
      </c>
      <c r="Q233" s="342" t="s">
        <v>2146</v>
      </c>
      <c r="R233" s="342"/>
      <c r="S233" s="342"/>
      <c r="T233" s="342" t="s">
        <v>2141</v>
      </c>
      <c r="U233" s="343" t="s">
        <v>230</v>
      </c>
    </row>
    <row r="234" spans="12:21" x14ac:dyDescent="0.25">
      <c r="L234" s="342" t="s">
        <v>2147</v>
      </c>
      <c r="M234" s="342" t="s">
        <v>2148</v>
      </c>
      <c r="N234" s="342" t="s">
        <v>2149</v>
      </c>
      <c r="O234" s="342" t="s">
        <v>2150</v>
      </c>
      <c r="P234" s="342" t="s">
        <v>2151</v>
      </c>
      <c r="Q234" s="342" t="s">
        <v>2152</v>
      </c>
      <c r="R234" s="342"/>
      <c r="S234" s="342"/>
      <c r="T234" s="342" t="s">
        <v>2147</v>
      </c>
      <c r="U234" s="342" t="s">
        <v>227</v>
      </c>
    </row>
    <row r="235" spans="12:21" x14ac:dyDescent="0.25">
      <c r="L235" s="342" t="s">
        <v>2153</v>
      </c>
      <c r="M235" s="342" t="s">
        <v>2154</v>
      </c>
      <c r="N235" s="342" t="s">
        <v>2155</v>
      </c>
      <c r="O235" s="342" t="s">
        <v>2156</v>
      </c>
      <c r="P235" s="342" t="s">
        <v>2157</v>
      </c>
      <c r="Q235" s="342" t="s">
        <v>2158</v>
      </c>
      <c r="R235" s="342"/>
      <c r="S235" s="342"/>
      <c r="T235" s="342" t="s">
        <v>2153</v>
      </c>
      <c r="U235" s="342" t="s">
        <v>227</v>
      </c>
    </row>
    <row r="236" spans="12:21" x14ac:dyDescent="0.25">
      <c r="L236" s="342" t="s">
        <v>2159</v>
      </c>
      <c r="M236" s="342" t="s">
        <v>2160</v>
      </c>
      <c r="N236" s="342" t="s">
        <v>2161</v>
      </c>
      <c r="O236" s="342" t="s">
        <v>2162</v>
      </c>
      <c r="P236" s="342" t="s">
        <v>2163</v>
      </c>
      <c r="Q236" s="342" t="s">
        <v>2164</v>
      </c>
      <c r="R236" s="342"/>
      <c r="S236" s="342"/>
      <c r="T236" s="342" t="s">
        <v>2159</v>
      </c>
      <c r="U236" s="342" t="s">
        <v>228</v>
      </c>
    </row>
    <row r="237" spans="12:21" x14ac:dyDescent="0.25">
      <c r="L237" s="342" t="s">
        <v>2165</v>
      </c>
      <c r="M237" s="342" t="s">
        <v>2166</v>
      </c>
      <c r="N237" s="342" t="s">
        <v>2167</v>
      </c>
      <c r="O237" s="342" t="s">
        <v>2168</v>
      </c>
      <c r="P237" s="342" t="s">
        <v>2169</v>
      </c>
      <c r="Q237" s="342" t="s">
        <v>2170</v>
      </c>
      <c r="R237" s="342"/>
      <c r="S237" s="342"/>
      <c r="T237" s="342" t="s">
        <v>2165</v>
      </c>
      <c r="U237" s="343" t="s">
        <v>227</v>
      </c>
    </row>
    <row r="238" spans="12:21" x14ac:dyDescent="0.25">
      <c r="L238" s="342" t="s">
        <v>2171</v>
      </c>
      <c r="M238" s="342" t="s">
        <v>2172</v>
      </c>
      <c r="N238" s="342" t="s">
        <v>2173</v>
      </c>
      <c r="O238" s="342" t="s">
        <v>2174</v>
      </c>
      <c r="P238" s="342" t="s">
        <v>2175</v>
      </c>
      <c r="Q238" s="342" t="s">
        <v>2176</v>
      </c>
      <c r="R238" s="342"/>
      <c r="S238" s="342"/>
      <c r="T238" s="342" t="s">
        <v>2171</v>
      </c>
      <c r="U238" s="342" t="s">
        <v>228</v>
      </c>
    </row>
    <row r="239" spans="12:21" x14ac:dyDescent="0.25">
      <c r="L239" s="342" t="s">
        <v>2177</v>
      </c>
      <c r="M239" s="342" t="s">
        <v>2178</v>
      </c>
      <c r="N239" s="342" t="s">
        <v>2178</v>
      </c>
      <c r="O239" s="342" t="s">
        <v>2178</v>
      </c>
      <c r="P239" s="342" t="s">
        <v>2179</v>
      </c>
      <c r="Q239" s="342" t="s">
        <v>2180</v>
      </c>
      <c r="R239" s="342"/>
      <c r="S239" s="342"/>
      <c r="T239" s="342" t="s">
        <v>2177</v>
      </c>
      <c r="U239" s="342" t="s">
        <v>227</v>
      </c>
    </row>
    <row r="240" spans="12:21" x14ac:dyDescent="0.25">
      <c r="L240" s="342" t="s">
        <v>2181</v>
      </c>
      <c r="M240" s="342" t="s">
        <v>2182</v>
      </c>
      <c r="N240" s="342" t="s">
        <v>2182</v>
      </c>
      <c r="O240" s="342" t="s">
        <v>2182</v>
      </c>
      <c r="P240" s="342" t="s">
        <v>2183</v>
      </c>
      <c r="Q240" s="342" t="s">
        <v>2184</v>
      </c>
      <c r="R240" s="342"/>
      <c r="S240" s="342"/>
      <c r="T240" s="342" t="s">
        <v>2181</v>
      </c>
      <c r="U240" s="342" t="s">
        <v>227</v>
      </c>
    </row>
    <row r="241" spans="12:21" x14ac:dyDescent="0.25">
      <c r="L241" s="342" t="s">
        <v>2185</v>
      </c>
      <c r="M241" s="342" t="s">
        <v>2186</v>
      </c>
      <c r="N241" s="342" t="s">
        <v>2187</v>
      </c>
      <c r="O241" s="342" t="s">
        <v>2188</v>
      </c>
      <c r="P241" s="342" t="s">
        <v>2189</v>
      </c>
      <c r="Q241" s="342" t="s">
        <v>2190</v>
      </c>
      <c r="R241" s="342"/>
      <c r="S241" s="342"/>
      <c r="T241" s="342" t="s">
        <v>2185</v>
      </c>
      <c r="U241" s="342" t="s">
        <v>229</v>
      </c>
    </row>
    <row r="242" spans="12:21" x14ac:dyDescent="0.25">
      <c r="L242" s="342" t="s">
        <v>2191</v>
      </c>
      <c r="M242" s="342" t="s">
        <v>2192</v>
      </c>
      <c r="N242" s="342" t="s">
        <v>2192</v>
      </c>
      <c r="O242" s="342" t="s">
        <v>2192</v>
      </c>
      <c r="P242" s="342" t="s">
        <v>2193</v>
      </c>
      <c r="Q242" s="342" t="s">
        <v>2194</v>
      </c>
      <c r="R242" s="342"/>
      <c r="S242" s="342"/>
      <c r="T242" s="342" t="s">
        <v>2191</v>
      </c>
      <c r="U242" s="342" t="s">
        <v>227</v>
      </c>
    </row>
    <row r="243" spans="12:21" x14ac:dyDescent="0.25">
      <c r="L243" s="342" t="s">
        <v>2195</v>
      </c>
      <c r="M243" s="342" t="s">
        <v>2196</v>
      </c>
      <c r="N243" s="342" t="s">
        <v>2197</v>
      </c>
      <c r="O243" s="342" t="s">
        <v>2196</v>
      </c>
      <c r="P243" s="342" t="s">
        <v>2198</v>
      </c>
      <c r="Q243" s="342" t="s">
        <v>2199</v>
      </c>
      <c r="R243" s="342"/>
      <c r="S243" s="342"/>
      <c r="T243" s="342" t="s">
        <v>2195</v>
      </c>
      <c r="U243" s="342" t="s">
        <v>231</v>
      </c>
    </row>
    <row r="244" spans="12:21" x14ac:dyDescent="0.25">
      <c r="L244" s="342" t="s">
        <v>2200</v>
      </c>
      <c r="M244" s="342" t="s">
        <v>2201</v>
      </c>
      <c r="N244" s="342" t="s">
        <v>2202</v>
      </c>
      <c r="O244" s="342" t="s">
        <v>2203</v>
      </c>
      <c r="P244" s="342" t="s">
        <v>2204</v>
      </c>
      <c r="Q244" s="342" t="s">
        <v>2205</v>
      </c>
      <c r="R244" s="342"/>
      <c r="S244" s="342"/>
      <c r="T244" s="342" t="s">
        <v>2200</v>
      </c>
      <c r="U244" s="342" t="s">
        <v>227</v>
      </c>
    </row>
    <row r="245" spans="12:21" x14ac:dyDescent="0.25">
      <c r="L245" s="342" t="s">
        <v>2206</v>
      </c>
      <c r="M245" s="342" t="s">
        <v>2207</v>
      </c>
      <c r="N245" s="342" t="s">
        <v>2208</v>
      </c>
      <c r="O245" s="342" t="s">
        <v>2207</v>
      </c>
      <c r="P245" s="342" t="s">
        <v>2209</v>
      </c>
      <c r="Q245" s="342" t="s">
        <v>2210</v>
      </c>
      <c r="R245" s="342"/>
      <c r="S245" s="342"/>
      <c r="T245" s="342" t="s">
        <v>2206</v>
      </c>
      <c r="U245" s="342" t="s">
        <v>227</v>
      </c>
    </row>
    <row r="246" spans="12:21" x14ac:dyDescent="0.25">
      <c r="L246" s="342" t="s">
        <v>2211</v>
      </c>
      <c r="M246" s="342" t="s">
        <v>2212</v>
      </c>
      <c r="N246" s="342" t="s">
        <v>2212</v>
      </c>
      <c r="O246" s="342" t="s">
        <v>2212</v>
      </c>
      <c r="P246" s="342" t="s">
        <v>2213</v>
      </c>
      <c r="Q246" s="342" t="s">
        <v>2214</v>
      </c>
      <c r="R246" s="342"/>
      <c r="S246" s="342"/>
      <c r="T246" s="342" t="s">
        <v>2211</v>
      </c>
      <c r="U246" s="342" t="s">
        <v>227</v>
      </c>
    </row>
    <row r="247" spans="12:21" x14ac:dyDescent="0.25">
      <c r="L247" s="342" t="s">
        <v>2215</v>
      </c>
      <c r="M247" s="342" t="s">
        <v>266</v>
      </c>
      <c r="N247" s="342" t="s">
        <v>266</v>
      </c>
      <c r="O247" s="342" t="s">
        <v>266</v>
      </c>
      <c r="P247" s="342" t="s">
        <v>266</v>
      </c>
      <c r="Q247" s="342" t="s">
        <v>266</v>
      </c>
      <c r="R247" s="342" t="s">
        <v>266</v>
      </c>
      <c r="S247" s="342" t="s">
        <v>266</v>
      </c>
      <c r="T247" s="342" t="s">
        <v>2215</v>
      </c>
      <c r="U247" s="343" t="s">
        <v>227</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0278A-F3BC-49A8-8829-79D1E05E905D}">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2216</v>
      </c>
      <c r="H3" s="359"/>
      <c r="I3" s="360"/>
      <c r="J3" s="355"/>
      <c r="K3" s="355"/>
      <c r="L3" s="355"/>
      <c r="M3" s="355"/>
      <c r="N3" s="355"/>
      <c r="O3" s="355"/>
      <c r="P3" s="355"/>
      <c r="Q3" s="355"/>
      <c r="R3" s="355"/>
    </row>
    <row r="4" spans="1:18" ht="63" customHeight="1" thickBot="1" x14ac:dyDescent="0.3">
      <c r="A4" s="354"/>
      <c r="B4" s="354"/>
      <c r="C4" s="361" t="str">
        <f>HLOOKUP(Introduction!$G$4,Key!A:G,3,FALSE)</f>
        <v>Joint Monitoring Programme for Water Supply, Sanitation and Hygiene</v>
      </c>
      <c r="D4" s="354"/>
      <c r="E4" s="362"/>
      <c r="F4" s="355"/>
      <c r="G4" s="363" t="str">
        <f>+VLOOKUP(Introduction!$G$8,ISO3language,2,FALSE)</f>
        <v>English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Estimates on water, sanitation, hygiene in schools</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Denmark</v>
      </c>
      <c r="D7" s="355"/>
      <c r="E7" s="355"/>
      <c r="F7" s="355"/>
      <c r="G7" s="368" t="s">
        <v>2217</v>
      </c>
      <c r="H7" s="368"/>
      <c r="I7" s="368"/>
      <c r="J7" s="355"/>
      <c r="K7" s="355"/>
      <c r="L7" s="355"/>
      <c r="M7" s="355"/>
      <c r="N7" s="355"/>
      <c r="O7" s="355"/>
      <c r="P7" s="355"/>
      <c r="Q7" s="355"/>
      <c r="R7" s="355"/>
    </row>
    <row r="8" spans="1:18" ht="15" x14ac:dyDescent="0.25">
      <c r="A8" s="354"/>
      <c r="B8" s="354"/>
      <c r="C8" s="398"/>
      <c r="D8" s="355"/>
      <c r="E8" s="355"/>
      <c r="F8" s="355"/>
      <c r="G8" s="369" t="s">
        <v>817</v>
      </c>
      <c r="H8" s="369"/>
      <c r="I8" s="369"/>
      <c r="J8" s="355"/>
      <c r="K8" s="355"/>
      <c r="L8" s="355"/>
      <c r="M8" s="355"/>
      <c r="N8" s="355"/>
      <c r="O8" s="355"/>
      <c r="P8" s="355"/>
      <c r="Q8" s="355"/>
      <c r="R8" s="355"/>
    </row>
    <row r="9" spans="1:18" ht="15.6" x14ac:dyDescent="0.3">
      <c r="A9" s="354"/>
      <c r="B9" s="354"/>
      <c r="C9" s="370" t="str">
        <f>HLOOKUP(Introduction!$G$4,Key!A:G,6,FALSE)</f>
        <v>Updated September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Follow the links below to find the following information: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JMP Estimates:</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WASH ladders for schools</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Trends in basic WASH in schools</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Estimates (2000-2025) for schools</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Data inputs:</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Data summary</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Water Data</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Sanitation Data</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Hygiene Data</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Population Data</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824280E5-B667-40A0-8DF4-5FCF8207F206}"/>
    <hyperlink ref="C19" location="'Data Summary'!A1" display="&quot;Data Summary&quot;" xr:uid="{17ED5C9D-5326-4E2A-BADF-CD6FAA6DD9FA}"/>
    <hyperlink ref="C20" location="'Water Data'!A1" display="&quot;Water Data&quot;" xr:uid="{0E109F7A-785F-4094-AEE3-5B5C2155B9BD}"/>
    <hyperlink ref="C21" location="'Sanitation Data'!A1" display="&quot;Sanitation Data&quot;" xr:uid="{A02BFC5D-633F-4CCF-8ABC-7829697F4A07}"/>
    <hyperlink ref="C22" location="'Hygiene Data'!A1" display="&quot;Hygiene Data&quot;" xr:uid="{F6A850C8-42CB-47F7-9A2A-6C33B05D5FF8}"/>
    <hyperlink ref="C14" location="Ladders!A1" display="Ladders for the most recent estimates (&quot;Ladders&quot;)" xr:uid="{5CB01173-3652-422E-9AB3-CCF9F4589219}"/>
    <hyperlink ref="C15" location="Charts!A1" display="Trends in basic water, sanitation and hygiene in schools" xr:uid="{2DD6E2D8-FB0F-4854-A9F1-1C9121DCFC4B}"/>
    <hyperlink ref="C23" location="Population!A1" display="&quot;Population&quot;" xr:uid="{C2DB5066-31B9-41FC-96E2-10A29F882FA2}"/>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4CA85E0-8D76-4D16-A8D8-F46858C2F1A1}">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22E77-608E-4822-9BC2-E08BFEE7FE4F}">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153</v>
      </c>
      <c r="B14" s="7">
        <v>2000</v>
      </c>
      <c r="C14" s="97" t="s">
        <v>7</v>
      </c>
      <c r="D14" s="7">
        <v>1001113</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153</v>
      </c>
      <c r="B15" s="7">
        <v>2001</v>
      </c>
      <c r="C15" s="97" t="s">
        <v>7</v>
      </c>
      <c r="D15" s="7">
        <v>1016558</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153</v>
      </c>
      <c r="B16" s="7">
        <v>2002</v>
      </c>
      <c r="C16" s="97" t="s">
        <v>7</v>
      </c>
      <c r="D16" s="7">
        <v>1031532</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153</v>
      </c>
      <c r="B17" s="7">
        <v>2003</v>
      </c>
      <c r="C17" s="97" t="s">
        <v>7</v>
      </c>
      <c r="D17" s="7">
        <v>1047308</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153</v>
      </c>
      <c r="B18" s="7">
        <v>2004</v>
      </c>
      <c r="C18" s="97" t="s">
        <v>7</v>
      </c>
      <c r="D18" s="7">
        <v>1061390</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153</v>
      </c>
      <c r="B19" s="7">
        <v>2005</v>
      </c>
      <c r="C19" s="97" t="s">
        <v>7</v>
      </c>
      <c r="D19" s="7">
        <v>1070474</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153</v>
      </c>
      <c r="B20" s="7">
        <v>2006</v>
      </c>
      <c r="C20" s="97" t="s">
        <v>7</v>
      </c>
      <c r="D20" s="7">
        <v>1075927</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153</v>
      </c>
      <c r="B21" s="7">
        <v>2007</v>
      </c>
      <c r="C21" s="97" t="s">
        <v>7</v>
      </c>
      <c r="D21" s="7">
        <v>1081697</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153</v>
      </c>
      <c r="B22" s="7">
        <v>2008</v>
      </c>
      <c r="C22" s="97" t="s">
        <v>7</v>
      </c>
      <c r="D22" s="7">
        <v>1085696</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153</v>
      </c>
      <c r="B23" s="7">
        <v>2009</v>
      </c>
      <c r="C23" s="97" t="s">
        <v>7</v>
      </c>
      <c r="D23" s="7">
        <v>1088582</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153</v>
      </c>
      <c r="B24" s="7">
        <v>2010</v>
      </c>
      <c r="C24" s="97" t="s">
        <v>7</v>
      </c>
      <c r="D24" s="7">
        <v>1089301</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153</v>
      </c>
      <c r="B25" s="7">
        <v>2011</v>
      </c>
      <c r="C25" s="97" t="s">
        <v>7</v>
      </c>
      <c r="D25" s="7">
        <v>1088769</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153</v>
      </c>
      <c r="B26" s="7">
        <v>2012</v>
      </c>
      <c r="C26" s="97" t="s">
        <v>7</v>
      </c>
      <c r="D26" s="7">
        <v>1085813</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153</v>
      </c>
      <c r="B27" s="7">
        <v>2013</v>
      </c>
      <c r="C27" s="97" t="s">
        <v>7</v>
      </c>
      <c r="D27" s="7">
        <v>1081406</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153</v>
      </c>
      <c r="B28" s="7">
        <v>2014</v>
      </c>
      <c r="C28" s="97" t="s">
        <v>7</v>
      </c>
      <c r="D28" s="7">
        <v>1075751</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153</v>
      </c>
      <c r="B29" s="7">
        <v>2015</v>
      </c>
      <c r="C29" s="97" t="s">
        <v>7</v>
      </c>
      <c r="D29" s="7">
        <v>1067855</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153</v>
      </c>
      <c r="B30" s="7">
        <v>2016</v>
      </c>
      <c r="C30" s="97" t="s">
        <v>7</v>
      </c>
      <c r="D30" s="7">
        <v>1064608</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153</v>
      </c>
      <c r="B31" s="7">
        <v>2017</v>
      </c>
      <c r="C31" s="97" t="s">
        <v>7</v>
      </c>
      <c r="D31" s="7">
        <v>1058432</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153</v>
      </c>
      <c r="B32" s="7">
        <v>2018</v>
      </c>
      <c r="C32" s="97" t="s">
        <v>7</v>
      </c>
      <c r="D32" s="7">
        <v>1051519</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153</v>
      </c>
      <c r="B33" s="7">
        <v>2019</v>
      </c>
      <c r="C33" s="97" t="s">
        <v>7</v>
      </c>
      <c r="D33" s="7">
        <v>1044496</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153</v>
      </c>
      <c r="B34" s="7">
        <v>2020</v>
      </c>
      <c r="C34" s="97" t="s">
        <v>7</v>
      </c>
      <c r="D34" s="7">
        <v>1039247</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153</v>
      </c>
      <c r="B35" s="7">
        <v>2021</v>
      </c>
      <c r="C35" s="97" t="s">
        <v>7</v>
      </c>
      <c r="D35" s="7">
        <v>1035848</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153</v>
      </c>
      <c r="B36" s="7">
        <v>2022</v>
      </c>
      <c r="C36" s="97" t="s">
        <v>7</v>
      </c>
      <c r="D36" s="7">
        <v>1033423</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153</v>
      </c>
      <c r="B37" s="7">
        <v>2023</v>
      </c>
      <c r="C37" s="97" t="s">
        <v>7</v>
      </c>
      <c r="D37" s="7">
        <v>1040145</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153</v>
      </c>
      <c r="B38" s="7">
        <v>2024</v>
      </c>
      <c r="C38" s="97" t="s">
        <v>7</v>
      </c>
      <c r="D38" s="7">
        <v>1059771</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153</v>
      </c>
      <c r="B39" s="7">
        <v>2025</v>
      </c>
      <c r="C39" s="97" t="s">
        <v>7</v>
      </c>
      <c r="D39" s="7">
        <v>1059830</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153</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153</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153</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153</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153</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153</v>
      </c>
      <c r="B45" s="7">
        <v>2000</v>
      </c>
      <c r="C45" s="97" t="s">
        <v>1</v>
      </c>
      <c r="D45" s="7">
        <v>851947.14772422798</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153</v>
      </c>
      <c r="B46" s="7">
        <v>2001</v>
      </c>
      <c r="C46" s="97" t="s">
        <v>1</v>
      </c>
      <c r="D46" s="7">
        <v>865599.0749542237</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153</v>
      </c>
      <c r="B47" s="7">
        <v>2002</v>
      </c>
      <c r="C47" s="97" t="s">
        <v>1</v>
      </c>
      <c r="D47" s="7">
        <v>879381.03</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153</v>
      </c>
      <c r="B48" s="7">
        <v>2003</v>
      </c>
      <c r="C48" s="97" t="s">
        <v>1</v>
      </c>
      <c r="D48" s="7">
        <v>893982.11519226071</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153</v>
      </c>
      <c r="B49" s="7">
        <v>2004</v>
      </c>
      <c r="C49" s="97" t="s">
        <v>1</v>
      </c>
      <c r="D49" s="7">
        <v>908188.98748245242</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153</v>
      </c>
      <c r="B50" s="7">
        <v>2005</v>
      </c>
      <c r="C50" s="97" t="s">
        <v>1</v>
      </c>
      <c r="D50" s="7">
        <v>919066.18749481195</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153</v>
      </c>
      <c r="B51" s="7">
        <v>2006</v>
      </c>
      <c r="C51" s="97" t="s">
        <v>1</v>
      </c>
      <c r="D51" s="7">
        <v>926351.62386314385</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153</v>
      </c>
      <c r="B52" s="7">
        <v>2007</v>
      </c>
      <c r="C52" s="97" t="s">
        <v>1</v>
      </c>
      <c r="D52" s="7">
        <v>933428.78428741463</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153</v>
      </c>
      <c r="B53" s="7">
        <v>2008</v>
      </c>
      <c r="C53" s="97" t="s">
        <v>1</v>
      </c>
      <c r="D53" s="7">
        <v>938985.89421875007</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153</v>
      </c>
      <c r="B54" s="7">
        <v>2009</v>
      </c>
      <c r="C54" s="97" t="s">
        <v>1</v>
      </c>
      <c r="D54" s="7">
        <v>943299.83897140506</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153</v>
      </c>
      <c r="B55" s="7">
        <v>2010</v>
      </c>
      <c r="C55" s="97" t="s">
        <v>1</v>
      </c>
      <c r="D55" s="7">
        <v>945458.86611137388</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153</v>
      </c>
      <c r="B56" s="7">
        <v>2011</v>
      </c>
      <c r="C56" s="97" t="s">
        <v>1</v>
      </c>
      <c r="D56" s="7">
        <v>946760.86730438226</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153</v>
      </c>
      <c r="B57" s="7">
        <v>2012</v>
      </c>
      <c r="C57" s="97" t="s">
        <v>1</v>
      </c>
      <c r="D57" s="7">
        <v>946199.2287445832</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153</v>
      </c>
      <c r="B58" s="7">
        <v>2013</v>
      </c>
      <c r="C58" s="97" t="s">
        <v>1</v>
      </c>
      <c r="D58" s="7">
        <v>943980.92353988648</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153</v>
      </c>
      <c r="B59" s="7">
        <v>2014</v>
      </c>
      <c r="C59" s="97" t="s">
        <v>1</v>
      </c>
      <c r="D59" s="7">
        <v>940313.98849517817</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153</v>
      </c>
      <c r="B60" s="7">
        <v>2015</v>
      </c>
      <c r="C60" s="97" t="s">
        <v>1</v>
      </c>
      <c r="D60" s="7">
        <v>934650.77772827155</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153</v>
      </c>
      <c r="B61" s="7">
        <v>2016</v>
      </c>
      <c r="C61" s="97" t="s">
        <v>1</v>
      </c>
      <c r="D61" s="7">
        <v>933043.72516601556</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153</v>
      </c>
      <c r="B62" s="7">
        <v>2017</v>
      </c>
      <c r="C62" s="97" t="s">
        <v>1</v>
      </c>
      <c r="D62" s="7">
        <v>928848.12954101572</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153</v>
      </c>
      <c r="B63" s="7">
        <v>2018</v>
      </c>
      <c r="C63" s="97" t="s">
        <v>1</v>
      </c>
      <c r="D63" s="7">
        <v>924011.81183616642</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153</v>
      </c>
      <c r="B64" s="7">
        <v>2019</v>
      </c>
      <c r="C64" s="97" t="s">
        <v>1</v>
      </c>
      <c r="D64" s="7">
        <v>919093.76497680671</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153</v>
      </c>
      <c r="B65" s="7">
        <v>2020</v>
      </c>
      <c r="C65" s="97" t="s">
        <v>1</v>
      </c>
      <c r="D65" s="7">
        <v>915742.93789878848</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153</v>
      </c>
      <c r="B66" s="7">
        <v>2021</v>
      </c>
      <c r="C66" s="97" t="s">
        <v>1</v>
      </c>
      <c r="D66" s="7">
        <v>914032.25307189941</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153</v>
      </c>
      <c r="B67" s="7">
        <v>2022</v>
      </c>
      <c r="C67" s="97" t="s">
        <v>1</v>
      </c>
      <c r="D67" s="7">
        <v>913204.86898017884</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153</v>
      </c>
      <c r="B68" s="7">
        <v>2023</v>
      </c>
      <c r="C68" s="97" t="s">
        <v>1</v>
      </c>
      <c r="D68" s="7">
        <v>920476.2669616699</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153</v>
      </c>
      <c r="B69" s="7">
        <v>2024</v>
      </c>
      <c r="C69" s="97" t="s">
        <v>1</v>
      </c>
      <c r="D69" s="7">
        <v>939232.64063850394</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153</v>
      </c>
      <c r="B70" s="7">
        <v>2025</v>
      </c>
      <c r="C70" s="97" t="s">
        <v>1</v>
      </c>
      <c r="D70" s="7">
        <v>940694.53816223145</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153</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153</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153</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153</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153</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153</v>
      </c>
      <c r="B76" s="7">
        <v>2000</v>
      </c>
      <c r="C76" s="97" t="s">
        <v>2</v>
      </c>
      <c r="D76" s="7">
        <v>149165.85227577208</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153</v>
      </c>
      <c r="B77" s="7">
        <v>2001</v>
      </c>
      <c r="C77" s="97" t="s">
        <v>2</v>
      </c>
      <c r="D77" s="7">
        <v>150958.92504577638</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153</v>
      </c>
      <c r="B78" s="7">
        <v>2002</v>
      </c>
      <c r="C78" s="97" t="s">
        <v>2</v>
      </c>
      <c r="D78" s="7">
        <v>152150.97</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153</v>
      </c>
      <c r="B79" s="7">
        <v>2003</v>
      </c>
      <c r="C79" s="97" t="s">
        <v>2</v>
      </c>
      <c r="D79" s="7">
        <v>153325.88480773926</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153</v>
      </c>
      <c r="B80" s="7">
        <v>2004</v>
      </c>
      <c r="C80" s="97" t="s">
        <v>2</v>
      </c>
      <c r="D80" s="7">
        <v>153201.01251754761</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153</v>
      </c>
      <c r="B81" s="7">
        <v>2005</v>
      </c>
      <c r="C81" s="97" t="s">
        <v>2</v>
      </c>
      <c r="D81" s="7">
        <v>151407.81250518799</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153</v>
      </c>
      <c r="B82" s="7">
        <v>2006</v>
      </c>
      <c r="C82" s="97" t="s">
        <v>2</v>
      </c>
      <c r="D82" s="7">
        <v>149575.3761368561</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153</v>
      </c>
      <c r="B83" s="7">
        <v>2007</v>
      </c>
      <c r="C83" s="97" t="s">
        <v>2</v>
      </c>
      <c r="D83" s="7">
        <v>148268.21571258546</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153</v>
      </c>
      <c r="B84" s="7">
        <v>2008</v>
      </c>
      <c r="C84" s="97" t="s">
        <v>2</v>
      </c>
      <c r="D84" s="7">
        <v>146710.10578124999</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153</v>
      </c>
      <c r="B85" s="7">
        <v>2009</v>
      </c>
      <c r="C85" s="97" t="s">
        <v>2</v>
      </c>
      <c r="D85" s="7">
        <v>145282.16102859497</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153</v>
      </c>
      <c r="B86" s="7">
        <v>2010</v>
      </c>
      <c r="C86" s="97" t="s">
        <v>2</v>
      </c>
      <c r="D86" s="7">
        <v>143842.13388862609</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153</v>
      </c>
      <c r="B87" s="7">
        <v>2011</v>
      </c>
      <c r="C87" s="97" t="s">
        <v>2</v>
      </c>
      <c r="D87" s="7">
        <v>142008.13269561768</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153</v>
      </c>
      <c r="B88" s="7">
        <v>2012</v>
      </c>
      <c r="C88" s="97" t="s">
        <v>2</v>
      </c>
      <c r="D88" s="7">
        <v>139613.77125541685</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153</v>
      </c>
      <c r="B89" s="7">
        <v>2013</v>
      </c>
      <c r="C89" s="97" t="s">
        <v>2</v>
      </c>
      <c r="D89" s="7">
        <v>137425.07646011355</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153</v>
      </c>
      <c r="B90" s="7">
        <v>2014</v>
      </c>
      <c r="C90" s="97" t="s">
        <v>2</v>
      </c>
      <c r="D90" s="7">
        <v>135437.01150482177</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153</v>
      </c>
      <c r="B91" s="7">
        <v>2015</v>
      </c>
      <c r="C91" s="97" t="s">
        <v>2</v>
      </c>
      <c r="D91" s="7">
        <v>133204.2222717285</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153</v>
      </c>
      <c r="B92" s="7">
        <v>2016</v>
      </c>
      <c r="C92" s="97" t="s">
        <v>2</v>
      </c>
      <c r="D92" s="7">
        <v>131564.27483398438</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153</v>
      </c>
      <c r="B93" s="7">
        <v>2017</v>
      </c>
      <c r="C93" s="97" t="s">
        <v>2</v>
      </c>
      <c r="D93" s="7">
        <v>129583.87045898437</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153</v>
      </c>
      <c r="B94" s="7">
        <v>2018</v>
      </c>
      <c r="C94" s="97" t="s">
        <v>2</v>
      </c>
      <c r="D94" s="7">
        <v>127507.18816383362</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153</v>
      </c>
      <c r="B95" s="7">
        <v>2019</v>
      </c>
      <c r="C95" s="97" t="s">
        <v>2</v>
      </c>
      <c r="D95" s="7">
        <v>125402.23502319337</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153</v>
      </c>
      <c r="B96" s="7">
        <v>2020</v>
      </c>
      <c r="C96" s="97" t="s">
        <v>2</v>
      </c>
      <c r="D96" s="7">
        <v>123504.06210121154</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153</v>
      </c>
      <c r="B97" s="7">
        <v>2021</v>
      </c>
      <c r="C97" s="97" t="s">
        <v>2</v>
      </c>
      <c r="D97" s="7">
        <v>121815.74692810059</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153</v>
      </c>
      <c r="B98" s="7">
        <v>2022</v>
      </c>
      <c r="C98" s="97" t="s">
        <v>2</v>
      </c>
      <c r="D98" s="7">
        <v>120218.13101982117</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153</v>
      </c>
      <c r="B99" s="7">
        <v>2023</v>
      </c>
      <c r="C99" s="97" t="s">
        <v>2</v>
      </c>
      <c r="D99" s="7">
        <v>119668.73303833007</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153</v>
      </c>
      <c r="B100" s="7">
        <v>2024</v>
      </c>
      <c r="C100" s="97" t="s">
        <v>2</v>
      </c>
      <c r="D100" s="7">
        <v>120538.35936149597</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153</v>
      </c>
      <c r="B101" s="7">
        <v>2025</v>
      </c>
      <c r="C101" s="97" t="s">
        <v>2</v>
      </c>
      <c r="D101" s="7">
        <v>119135.46183776855</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153</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153</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153</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153</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153</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153</v>
      </c>
      <c r="B107" s="7">
        <v>2000</v>
      </c>
      <c r="C107" s="97" t="s">
        <v>16</v>
      </c>
      <c r="D107" s="7">
        <v>279709</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153</v>
      </c>
      <c r="B108" s="7">
        <v>2001</v>
      </c>
      <c r="C108" s="97" t="s">
        <v>16</v>
      </c>
      <c r="D108" s="7">
        <v>279623</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153</v>
      </c>
      <c r="B109" s="7">
        <v>2002</v>
      </c>
      <c r="C109" s="97" t="s">
        <v>16</v>
      </c>
      <c r="D109" s="7">
        <v>275900</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153</v>
      </c>
      <c r="B110" s="7">
        <v>2003</v>
      </c>
      <c r="C110" s="98" t="s">
        <v>16</v>
      </c>
      <c r="D110" s="7">
        <v>272086</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153</v>
      </c>
      <c r="B111" s="7">
        <v>2004</v>
      </c>
      <c r="C111" s="98" t="s">
        <v>16</v>
      </c>
      <c r="D111" s="7">
        <v>270956</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153</v>
      </c>
      <c r="B112" s="7">
        <v>2005</v>
      </c>
      <c r="C112" s="98" t="s">
        <v>16</v>
      </c>
      <c r="D112" s="7">
        <v>267968</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153</v>
      </c>
      <c r="B113" s="7">
        <v>2006</v>
      </c>
      <c r="C113" s="98" t="s">
        <v>16</v>
      </c>
      <c r="D113" s="7">
        <v>265078</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153</v>
      </c>
      <c r="B114" s="7">
        <v>2007</v>
      </c>
      <c r="C114" s="98" t="s">
        <v>16</v>
      </c>
      <c r="D114" s="7">
        <v>263223</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153</v>
      </c>
      <c r="B115" s="7">
        <v>2008</v>
      </c>
      <c r="C115" s="98" t="s">
        <v>16</v>
      </c>
      <c r="D115" s="7">
        <v>261015</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153</v>
      </c>
      <c r="B116" s="7">
        <v>2009</v>
      </c>
      <c r="C116" s="99" t="s">
        <v>16</v>
      </c>
      <c r="D116" s="7">
        <v>260954</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153</v>
      </c>
      <c r="B117" s="7">
        <v>2010</v>
      </c>
      <c r="C117" s="99" t="s">
        <v>16</v>
      </c>
      <c r="D117" s="7">
        <v>262787</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153</v>
      </c>
      <c r="B118" s="7">
        <v>2011</v>
      </c>
      <c r="C118" s="99" t="s">
        <v>16</v>
      </c>
      <c r="D118" s="7">
        <v>197388</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153</v>
      </c>
      <c r="B119" s="7">
        <v>2012</v>
      </c>
      <c r="C119" s="99" t="s">
        <v>16</v>
      </c>
      <c r="D119" s="7">
        <v>198393</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153</v>
      </c>
      <c r="B120" s="7">
        <v>2013</v>
      </c>
      <c r="C120" s="99" t="s">
        <v>16</v>
      </c>
      <c r="D120" s="7">
        <v>196213</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153</v>
      </c>
      <c r="B121" s="7">
        <v>2014</v>
      </c>
      <c r="C121" s="99" t="s">
        <v>16</v>
      </c>
      <c r="D121" s="7">
        <v>195596</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153</v>
      </c>
      <c r="B122" s="7">
        <v>2015</v>
      </c>
      <c r="C122" s="99" t="s">
        <v>16</v>
      </c>
      <c r="D122" s="7">
        <v>189902</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153</v>
      </c>
      <c r="B123" s="7">
        <v>2016</v>
      </c>
      <c r="C123" s="99" t="s">
        <v>16</v>
      </c>
      <c r="D123" s="7">
        <v>186381</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153</v>
      </c>
      <c r="B124" s="7">
        <v>2017</v>
      </c>
      <c r="C124" s="99" t="s">
        <v>16</v>
      </c>
      <c r="D124" s="7">
        <v>179749</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153</v>
      </c>
      <c r="B125" s="7">
        <v>2018</v>
      </c>
      <c r="C125" s="99" t="s">
        <v>16</v>
      </c>
      <c r="D125" s="7">
        <v>177514</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153</v>
      </c>
      <c r="B126" s="7">
        <v>2019</v>
      </c>
      <c r="C126" s="99" t="s">
        <v>16</v>
      </c>
      <c r="D126" s="7">
        <v>176861</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153</v>
      </c>
      <c r="B127" s="7">
        <v>2020</v>
      </c>
      <c r="C127" s="99" t="s">
        <v>16</v>
      </c>
      <c r="D127" s="7">
        <v>181351</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153</v>
      </c>
      <c r="B128" s="7">
        <v>2021</v>
      </c>
      <c r="C128" s="99" t="s">
        <v>16</v>
      </c>
      <c r="D128" s="7">
        <v>184769</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153</v>
      </c>
      <c r="B129" s="7">
        <v>2022</v>
      </c>
      <c r="C129" s="99" t="s">
        <v>16</v>
      </c>
      <c r="D129" s="7">
        <v>187325</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153</v>
      </c>
      <c r="B130" s="7">
        <v>2023</v>
      </c>
      <c r="C130" s="99" t="s">
        <v>16</v>
      </c>
      <c r="D130" s="7">
        <v>188394</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153</v>
      </c>
      <c r="B131" s="7">
        <v>2024</v>
      </c>
      <c r="C131" s="99" t="s">
        <v>16</v>
      </c>
      <c r="D131" s="7">
        <v>156739</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153</v>
      </c>
      <c r="B132" s="7">
        <v>2025</v>
      </c>
      <c r="C132" s="99" t="s">
        <v>16</v>
      </c>
      <c r="D132" s="7">
        <v>151282</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153</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153</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153</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153</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153</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153</v>
      </c>
      <c r="B138" s="7">
        <v>2000</v>
      </c>
      <c r="C138" s="99" t="s">
        <v>17</v>
      </c>
      <c r="D138" s="7">
        <v>385465</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153</v>
      </c>
      <c r="B139" s="7">
        <v>2001</v>
      </c>
      <c r="C139" s="99" t="s">
        <v>17</v>
      </c>
      <c r="D139" s="7">
        <v>396979</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153</v>
      </c>
      <c r="B140" s="7">
        <v>2002</v>
      </c>
      <c r="C140" s="99" t="s">
        <v>17</v>
      </c>
      <c r="D140" s="7">
        <v>408312</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153</v>
      </c>
      <c r="B141" s="7">
        <v>2003</v>
      </c>
      <c r="C141" s="99" t="s">
        <v>17</v>
      </c>
      <c r="D141" s="7">
        <v>416640</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153</v>
      </c>
      <c r="B142" s="7">
        <v>2004</v>
      </c>
      <c r="C142" s="99" t="s">
        <v>17</v>
      </c>
      <c r="D142" s="7">
        <v>419806</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153</v>
      </c>
      <c r="B143" s="7">
        <v>2005</v>
      </c>
      <c r="C143" s="99" t="s">
        <v>17</v>
      </c>
      <c r="D143" s="7">
        <v>421648</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153</v>
      </c>
      <c r="B144" s="7">
        <v>2006</v>
      </c>
      <c r="C144" s="99" t="s">
        <v>17</v>
      </c>
      <c r="D144" s="7">
        <v>418530</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153</v>
      </c>
      <c r="B145" s="7">
        <v>2007</v>
      </c>
      <c r="C145" s="99" t="s">
        <v>17</v>
      </c>
      <c r="D145" s="7">
        <v>415793</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153</v>
      </c>
      <c r="B146" s="7">
        <v>2008</v>
      </c>
      <c r="C146" s="99" t="s">
        <v>17</v>
      </c>
      <c r="D146" s="7">
        <v>411799</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153</v>
      </c>
      <c r="B147" s="7">
        <v>2009</v>
      </c>
      <c r="C147" s="99" t="s">
        <v>17</v>
      </c>
      <c r="D147" s="7">
        <v>406612</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153</v>
      </c>
      <c r="B148" s="7">
        <v>2010</v>
      </c>
      <c r="C148" s="99" t="s">
        <v>17</v>
      </c>
      <c r="D148" s="7">
        <v>402613</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153</v>
      </c>
      <c r="B149" s="7">
        <v>2011</v>
      </c>
      <c r="C149" s="99" t="s">
        <v>17</v>
      </c>
      <c r="D149" s="7">
        <v>465236</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153</v>
      </c>
      <c r="B150" s="7">
        <v>2012</v>
      </c>
      <c r="C150" s="99" t="s">
        <v>17</v>
      </c>
      <c r="D150" s="7">
        <v>463706</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153</v>
      </c>
      <c r="B151" s="7">
        <v>2013</v>
      </c>
      <c r="C151" s="99" t="s">
        <v>17</v>
      </c>
      <c r="D151" s="7">
        <v>463545</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153</v>
      </c>
      <c r="B152" s="7">
        <v>2014</v>
      </c>
      <c r="C152" s="99" t="s">
        <v>17</v>
      </c>
      <c r="D152" s="7">
        <v>462046</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153</v>
      </c>
      <c r="B153" s="7">
        <v>2015</v>
      </c>
      <c r="C153" s="99" t="s">
        <v>17</v>
      </c>
      <c r="D153" s="7">
        <v>464439</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153</v>
      </c>
      <c r="B154" s="7">
        <v>2016</v>
      </c>
      <c r="C154" s="99" t="s">
        <v>17</v>
      </c>
      <c r="D154" s="7">
        <v>466924</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153</v>
      </c>
      <c r="B155" s="7">
        <v>2017</v>
      </c>
      <c r="C155" s="99" t="s">
        <v>17</v>
      </c>
      <c r="D155" s="7">
        <v>468875</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153</v>
      </c>
      <c r="B156" s="7">
        <v>2018</v>
      </c>
      <c r="C156" s="99" t="s">
        <v>17</v>
      </c>
      <c r="D156" s="7">
        <v>464880</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153</v>
      </c>
      <c r="B157" s="7">
        <v>2019</v>
      </c>
      <c r="C157" s="99" t="s">
        <v>17</v>
      </c>
      <c r="D157" s="7">
        <v>459343</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153</v>
      </c>
      <c r="B158" s="7">
        <v>2020</v>
      </c>
      <c r="C158" s="99" t="s">
        <v>17</v>
      </c>
      <c r="D158" s="7">
        <v>450184</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153</v>
      </c>
      <c r="B159" s="7">
        <v>2021</v>
      </c>
      <c r="C159" s="99" t="s">
        <v>17</v>
      </c>
      <c r="D159" s="7">
        <v>442578</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153</v>
      </c>
      <c r="B160" s="7">
        <v>2022</v>
      </c>
      <c r="C160" s="99" t="s">
        <v>17</v>
      </c>
      <c r="D160" s="7">
        <v>434445</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153</v>
      </c>
      <c r="B161" s="7">
        <v>2023</v>
      </c>
      <c r="C161" s="99" t="s">
        <v>17</v>
      </c>
      <c r="D161" s="7">
        <v>436537</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153</v>
      </c>
      <c r="B162" s="7">
        <v>2024</v>
      </c>
      <c r="C162" s="99" t="s">
        <v>17</v>
      </c>
      <c r="D162" s="7">
        <v>468869</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153</v>
      </c>
      <c r="B163" s="7">
        <v>2025</v>
      </c>
      <c r="C163" s="99" t="s">
        <v>17</v>
      </c>
      <c r="D163" s="7">
        <v>471555</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153</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153</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153</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153</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153</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153</v>
      </c>
      <c r="B169" s="7">
        <v>2000</v>
      </c>
      <c r="C169" s="100" t="s">
        <v>18</v>
      </c>
      <c r="D169" s="7">
        <v>335939</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153</v>
      </c>
      <c r="B170" s="7">
        <v>2001</v>
      </c>
      <c r="C170" s="100" t="s">
        <v>18</v>
      </c>
      <c r="D170" s="7">
        <v>339956</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153</v>
      </c>
      <c r="B171" s="7">
        <v>2002</v>
      </c>
      <c r="C171" s="100" t="s">
        <v>18</v>
      </c>
      <c r="D171" s="7">
        <v>347320</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153</v>
      </c>
      <c r="B172" s="7">
        <v>2003</v>
      </c>
      <c r="C172" s="100" t="s">
        <v>18</v>
      </c>
      <c r="D172" s="7">
        <v>358582</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153</v>
      </c>
      <c r="B173" s="7">
        <v>2004</v>
      </c>
      <c r="C173" s="100" t="s">
        <v>18</v>
      </c>
      <c r="D173" s="7">
        <v>370628</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153</v>
      </c>
      <c r="B174" s="7">
        <v>2005</v>
      </c>
      <c r="C174" s="100" t="s">
        <v>18</v>
      </c>
      <c r="D174" s="7">
        <v>380858</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153</v>
      </c>
      <c r="B175" s="7">
        <v>2006</v>
      </c>
      <c r="C175" s="100" t="s">
        <v>18</v>
      </c>
      <c r="D175" s="7">
        <v>392319</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153</v>
      </c>
      <c r="B176" s="7">
        <v>2007</v>
      </c>
      <c r="C176" s="100" t="s">
        <v>18</v>
      </c>
      <c r="D176" s="7">
        <v>402681</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153</v>
      </c>
      <c r="B177" s="7">
        <v>2008</v>
      </c>
      <c r="C177" s="100" t="s">
        <v>18</v>
      </c>
      <c r="D177" s="7">
        <v>412882</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153</v>
      </c>
      <c r="B178" s="7">
        <v>2009</v>
      </c>
      <c r="C178" s="100" t="s">
        <v>18</v>
      </c>
      <c r="D178" s="7">
        <v>421016</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153</v>
      </c>
      <c r="B179" s="7">
        <v>2010</v>
      </c>
      <c r="C179" s="100" t="s">
        <v>18</v>
      </c>
      <c r="D179" s="7">
        <v>423901</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153</v>
      </c>
      <c r="B180" s="7">
        <v>2011</v>
      </c>
      <c r="C180" s="100" t="s">
        <v>18</v>
      </c>
      <c r="D180" s="7">
        <v>426145</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153</v>
      </c>
      <c r="B181" s="7">
        <v>2012</v>
      </c>
      <c r="C181" s="100" t="s">
        <v>18</v>
      </c>
      <c r="D181" s="7">
        <v>423714</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153</v>
      </c>
      <c r="B182" s="7">
        <v>2013</v>
      </c>
      <c r="C182" s="100" t="s">
        <v>18</v>
      </c>
      <c r="D182" s="7">
        <v>421648</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153</v>
      </c>
      <c r="B183" s="7">
        <v>2014</v>
      </c>
      <c r="C183" s="100" t="s">
        <v>18</v>
      </c>
      <c r="D183" s="7">
        <v>418109</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153</v>
      </c>
      <c r="B184" s="7">
        <v>2015</v>
      </c>
      <c r="C184" s="100" t="s">
        <v>18</v>
      </c>
      <c r="D184" s="7">
        <v>413514</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153</v>
      </c>
      <c r="B185" s="7">
        <v>2016</v>
      </c>
      <c r="C185" s="100" t="s">
        <v>18</v>
      </c>
      <c r="D185" s="7">
        <v>411303</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153</v>
      </c>
      <c r="B186" s="7">
        <v>2017</v>
      </c>
      <c r="C186" s="100" t="s">
        <v>18</v>
      </c>
      <c r="D186" s="7">
        <v>409808</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153</v>
      </c>
      <c r="B187" s="7">
        <v>2018</v>
      </c>
      <c r="C187" s="100" t="s">
        <v>18</v>
      </c>
      <c r="D187" s="7">
        <v>409125</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153</v>
      </c>
      <c r="B188" s="7">
        <v>2019</v>
      </c>
      <c r="C188" s="100" t="s">
        <v>18</v>
      </c>
      <c r="D188" s="7">
        <v>408292</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153</v>
      </c>
      <c r="B189" s="7">
        <v>2020</v>
      </c>
      <c r="C189" s="100" t="s">
        <v>18</v>
      </c>
      <c r="D189" s="7">
        <v>407712</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153</v>
      </c>
      <c r="B190" s="7">
        <v>2021</v>
      </c>
      <c r="C190" s="100" t="s">
        <v>18</v>
      </c>
      <c r="D190" s="7">
        <v>408501</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153</v>
      </c>
      <c r="B191" s="7">
        <v>2022</v>
      </c>
      <c r="C191" s="100" t="s">
        <v>18</v>
      </c>
      <c r="D191" s="7">
        <v>411653</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153</v>
      </c>
      <c r="B192" s="7">
        <v>2023</v>
      </c>
      <c r="C192" s="100" t="s">
        <v>18</v>
      </c>
      <c r="D192" s="7">
        <v>415214</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153</v>
      </c>
      <c r="B193" s="7">
        <v>2024</v>
      </c>
      <c r="C193" s="100" t="s">
        <v>18</v>
      </c>
      <c r="D193" s="7">
        <v>434163</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153</v>
      </c>
      <c r="B194" s="7">
        <v>2025</v>
      </c>
      <c r="C194" s="100" t="s">
        <v>18</v>
      </c>
      <c r="D194" s="7">
        <v>436993</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153</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153</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153</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153</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153</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D13EA-1EE0-4A4A-9AD9-303E66AE1AE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Water, sanitation and hygiene ladders for schools</v>
      </c>
      <c r="B1" s="399" t="str">
        <f ca="1">HLOOKUP([1]Introduction!$G$4,nametranslations,5,FALSE)</f>
        <v>Denmark</v>
      </c>
      <c r="C1" s="399" t="str">
        <f ca="1">HLOOKUP([1]Introduction!$G$4,nametranslations,5,FALSE)</f>
        <v>Denmark</v>
      </c>
      <c r="D1" s="399" t="str">
        <f ca="1">HLOOKUP([1]Introduction!$G$4,nametranslations,5,FALSE)</f>
        <v>Denmark</v>
      </c>
      <c r="E1" s="399" t="str">
        <f ca="1">HLOOKUP([1]Introduction!$G$4,nametranslations,5,FALSE)</f>
        <v>Denmark</v>
      </c>
      <c r="F1" s="399" t="str">
        <f ca="1">HLOOKUP([1]Introduction!$G$4,nametranslations,5,FALSE)</f>
        <v>Denmark</v>
      </c>
      <c r="G1" s="399" t="str">
        <f ca="1">HLOOKUP([1]Introduction!$G$4,nametranslations,5,FALSE)</f>
        <v>Denmark</v>
      </c>
      <c r="H1" s="399" t="str">
        <f ca="1">HLOOKUP([1]Introduction!$G$4,nametranslations,5,FALSE)</f>
        <v>Denmark</v>
      </c>
      <c r="I1" s="399" t="str">
        <f ca="1">HLOOKUP([1]Introduction!$G$4,nametranslations,5,FALSE)</f>
        <v>Denmark</v>
      </c>
      <c r="J1" s="399" t="str">
        <f ca="1">HLOOKUP([1]Introduction!$G$4,nametranslations,5,FALSE)</f>
        <v>Denmark</v>
      </c>
      <c r="K1" s="399" t="str">
        <f ca="1">HLOOKUP([1]Introduction!$G$4,nametranslations,5,FALSE)</f>
        <v>Denmark</v>
      </c>
      <c r="L1" s="399" t="str">
        <f ca="1">HLOOKUP([1]Introduction!$G$4,nametranslations,5,FALSE)</f>
        <v>Denmark</v>
      </c>
      <c r="M1" s="399" t="str">
        <f ca="1">HLOOKUP([1]Introduction!$G$4,nametranslations,5,FALSE)</f>
        <v>Denmark</v>
      </c>
      <c r="N1" s="399" t="str">
        <f ca="1">HLOOKUP([1]Introduction!$G$4,nametranslations,5,FALSE)</f>
        <v>Denmark</v>
      </c>
      <c r="O1" s="399" t="str">
        <f ca="1">HLOOKUP([1]Introduction!$G$4,nametranslations,5,FALSE)</f>
        <v>Denmark</v>
      </c>
      <c r="P1" s="399" t="str">
        <f ca="1">HLOOKUP([1]Introduction!$G$4,nametranslations,5,FALSE)</f>
        <v>Denmark</v>
      </c>
      <c r="Q1" s="399" t="str">
        <f ca="1">HLOOKUP([1]Introduction!$G$4,nametranslations,5,FALSE)</f>
        <v>Denmark</v>
      </c>
      <c r="R1" s="399" t="str">
        <f ca="1">HLOOKUP([1]Introduction!$G$4,nametranslations,5,FALSE)</f>
        <v>Denmark</v>
      </c>
      <c r="S1" s="399" t="str">
        <f ca="1">HLOOKUP([1]Introduction!$G$4,nametranslations,5,FALSE)</f>
        <v>Denmark</v>
      </c>
      <c r="T1" s="399" t="str">
        <f ca="1">HLOOKUP([1]Introduction!$G$4,nametranslations,5,FALSE)</f>
        <v>Denmark</v>
      </c>
      <c r="U1" s="399" t="str">
        <f ca="1">HLOOKUP([1]Introduction!$G$4,nametranslations,5,FALSE)</f>
        <v>Denmark</v>
      </c>
      <c r="V1" s="399" t="str">
        <f ca="1">HLOOKUP([1]Introduction!$G$4,nametranslations,5,FALSE)</f>
        <v>Denmark</v>
      </c>
    </row>
    <row r="2" spans="1:22" s="400" customFormat="1" x14ac:dyDescent="0.25">
      <c r="A2" s="399" t="str">
        <f ca="1">HLOOKUP([1]Introduction!$G$4,nametranslations,5,FALSE)</f>
        <v>Denmark</v>
      </c>
      <c r="B2" s="399" t="str">
        <f ca="1">HLOOKUP([1]Introduction!$G$4,nametranslations,5,FALSE)</f>
        <v>Denmark</v>
      </c>
      <c r="C2" s="399" t="str">
        <f ca="1">HLOOKUP([1]Introduction!$G$4,nametranslations,5,FALSE)</f>
        <v>Denmark</v>
      </c>
      <c r="D2" s="399" t="str">
        <f ca="1">HLOOKUP([1]Introduction!$G$4,nametranslations,5,FALSE)</f>
        <v>Denmark</v>
      </c>
      <c r="E2" s="399" t="str">
        <f ca="1">HLOOKUP([1]Introduction!$G$4,nametranslations,5,FALSE)</f>
        <v>Denmark</v>
      </c>
      <c r="F2" s="399" t="str">
        <f ca="1">HLOOKUP([1]Introduction!$G$4,nametranslations,5,FALSE)</f>
        <v>Denmark</v>
      </c>
      <c r="G2" s="399" t="str">
        <f ca="1">HLOOKUP([1]Introduction!$G$4,nametranslations,5,FALSE)</f>
        <v>Denmark</v>
      </c>
      <c r="H2" s="399" t="str">
        <f ca="1">HLOOKUP([1]Introduction!$G$4,nametranslations,5,FALSE)</f>
        <v>Denmark</v>
      </c>
      <c r="I2" s="399" t="str">
        <f ca="1">HLOOKUP([1]Introduction!$G$4,nametranslations,5,FALSE)</f>
        <v>Denmark</v>
      </c>
      <c r="J2" s="399" t="str">
        <f ca="1">HLOOKUP([1]Introduction!$G$4,nametranslations,5,FALSE)</f>
        <v>Denmark</v>
      </c>
      <c r="K2" s="399" t="str">
        <f ca="1">HLOOKUP([1]Introduction!$G$4,nametranslations,5,FALSE)</f>
        <v>Denmark</v>
      </c>
      <c r="L2" s="399" t="str">
        <f ca="1">HLOOKUP([1]Introduction!$G$4,nametranslations,5,FALSE)</f>
        <v>Denmark</v>
      </c>
      <c r="M2" s="399" t="str">
        <f ca="1">HLOOKUP([1]Introduction!$G$4,nametranslations,5,FALSE)</f>
        <v>Denmark</v>
      </c>
      <c r="N2" s="399" t="str">
        <f ca="1">HLOOKUP([1]Introduction!$G$4,nametranslations,5,FALSE)</f>
        <v>Denmark</v>
      </c>
      <c r="O2" s="399" t="str">
        <f ca="1">HLOOKUP([1]Introduction!$G$4,nametranslations,5,FALSE)</f>
        <v>Denmark</v>
      </c>
      <c r="P2" s="399" t="str">
        <f ca="1">HLOOKUP([1]Introduction!$G$4,nametranslations,5,FALSE)</f>
        <v>Denmark</v>
      </c>
      <c r="Q2" s="399" t="str">
        <f ca="1">HLOOKUP([1]Introduction!$G$4,nametranslations,5,FALSE)</f>
        <v>Denmark</v>
      </c>
      <c r="R2" s="399" t="str">
        <f ca="1">HLOOKUP([1]Introduction!$G$4,nametranslations,5,FALSE)</f>
        <v>Denmark</v>
      </c>
      <c r="S2" s="399" t="str">
        <f ca="1">HLOOKUP([1]Introduction!$G$4,nametranslations,5,FALSE)</f>
        <v>Denmark</v>
      </c>
      <c r="T2" s="399" t="str">
        <f ca="1">HLOOKUP([1]Introduction!$G$4,nametranslations,5,FALSE)</f>
        <v>Denmark</v>
      </c>
      <c r="U2" s="399" t="str">
        <f ca="1">HLOOKUP([1]Introduction!$G$4,nametranslations,5,FALSE)</f>
        <v>Denmark</v>
      </c>
      <c r="V2" s="399" t="str">
        <f ca="1">HLOOKUP([1]Introduction!$G$4,nametranslations,5,FALSE)</f>
        <v>Denmark</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Drinking Water</v>
      </c>
      <c r="E4" s="403"/>
      <c r="I4" s="404" t="str">
        <f>HLOOKUP(Introduction!$G$4,nametranslations,22,FALSE)</f>
        <v>Sanitation</v>
      </c>
      <c r="P4" s="405" t="str">
        <f>HLOOKUP(Introduction!$G$4,nametranslations,23,FALSE)</f>
        <v>Hygiene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*No basic service estimate available</v>
      </c>
      <c r="J25" s="410" t="str">
        <f>+IF(OR((J28=Key!$I$26&amp;"*"),(K28=Key!$I$28&amp;"*"),(L28=Key!$I$27&amp;"*"),(M28=Key!$I$29&amp;"*"),(N28=Key!$I$30&amp;"*"),(O28=Key!$I$31&amp;"*"),(J28=Key!$I$26&amp;"*^"),(K28=Key!$I$28&amp;"*^"),(L28=Key!$I$27&amp;"*^"),(M28="*^"),(N28=Key!$I$30&amp;"*^"),(O28=Key!$I$31&amp;"*^")),"*"&amp;HLOOKUP(Introduction!$G$4,nametranslations,35,FALSE),"")</f>
        <v>*No basic service estimate available</v>
      </c>
      <c r="Q25" s="41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Denmark</v>
      </c>
      <c r="C27" s="412" t="str">
        <f>HLOOKUP(Introduction!$G$4,nametranslations,21,FALSE)</f>
        <v>Water</v>
      </c>
      <c r="D27" s="412" t="str">
        <f ca="1">HLOOKUP([1]Introduction!$G$4,nametranslations,21,FALSE)</f>
        <v>Water</v>
      </c>
      <c r="E27" s="412" t="str">
        <f ca="1">HLOOKUP([1]Introduction!$G$4,nametranslations,21,FALSE)</f>
        <v>Water</v>
      </c>
      <c r="F27" s="412" t="str">
        <f ca="1">HLOOKUP([1]Introduction!$G$4,nametranslations,21,FALSE)</f>
        <v>Water</v>
      </c>
      <c r="G27" s="412" t="str">
        <f ca="1">HLOOKUP([1]Introduction!$G$4,nametranslations,21,FALSE)</f>
        <v>Water</v>
      </c>
      <c r="H27" s="412" t="str">
        <f ca="1">HLOOKUP([1]Introduction!$G$4,nametranslations,21,FALSE)</f>
        <v>Water</v>
      </c>
      <c r="I27" s="413" t="str">
        <f>+B27</f>
        <v>Denmark</v>
      </c>
      <c r="J27" s="414" t="str">
        <f>HLOOKUP(Introduction!$G$4,nametranslations,22,FALSE)</f>
        <v>Sanitation</v>
      </c>
      <c r="K27" s="415" t="str">
        <f ca="1">HLOOKUP([1]Introduction!$G$4,nametranslations,21,FALSE)</f>
        <v>Water</v>
      </c>
      <c r="L27" s="415" t="str">
        <f ca="1">HLOOKUP([1]Introduction!$G$4,nametranslations,21,FALSE)</f>
        <v>Water</v>
      </c>
      <c r="M27" s="415" t="str">
        <f ca="1">HLOOKUP([1]Introduction!$G$4,nametranslations,21,FALSE)</f>
        <v>Water</v>
      </c>
      <c r="N27" s="415" t="str">
        <f ca="1">HLOOKUP([1]Introduction!$G$4,nametranslations,21,FALSE)</f>
        <v>Water</v>
      </c>
      <c r="O27" s="415" t="str">
        <f ca="1">HLOOKUP([1]Introduction!$G$4,nametranslations,21,FALSE)</f>
        <v>Water</v>
      </c>
      <c r="P27" s="416" t="str">
        <f>+B27</f>
        <v>Denmark</v>
      </c>
      <c r="Q27" s="417" t="str">
        <f>HLOOKUP(Introduction!$G$4,nametranslations,23,FALSE)</f>
        <v>Hygiene</v>
      </c>
      <c r="R27" s="417" t="str">
        <f ca="1">HLOOKUP([1]Introduction!$G$4,nametranslations,21,FALSE)</f>
        <v>Water</v>
      </c>
      <c r="S27" s="417" t="str">
        <f ca="1">HLOOKUP([1]Introduction!$G$4,nametranslations,21,FALSE)</f>
        <v>Water</v>
      </c>
      <c r="T27" s="417" t="str">
        <f ca="1">HLOOKUP([1]Introduction!$G$4,nametranslations,21,FALSE)</f>
        <v>Water</v>
      </c>
      <c r="U27" s="417" t="str">
        <f ca="1">HLOOKUP([1]Introduction!$G$4,nametranslations,21,FALSE)</f>
        <v>Water</v>
      </c>
      <c r="V27" s="418" t="str">
        <f ca="1">HLOOKUP([1]Introduction!$G$4,nametranslations,21,FALSE)</f>
        <v>Water</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Urban*</v>
      </c>
      <c r="E28" s="421" t="str">
        <f>IF(AND(E30=0.0000000001,E31=0.0000000001,E32=0.0000000001), Key!$I$27&amp;"*",IF(AND(E30=0.0000000001,ISNUMBER(E32)),Key!$I$27&amp;"*", Key!$I$27))</f>
        <v>Rural*</v>
      </c>
      <c r="F28" s="421" t="str">
        <f>IF(AND(F30=0.0000000001,F31=0.0000000001,F32=0.0000000001), Key!$I$29&amp;"*",IF(AND(F30=0.0000000001,ISNUMBER(F32)),Key!$I$29&amp;"*", Key!$I$29))</f>
        <v>Pre-primary*</v>
      </c>
      <c r="G28" s="421" t="str">
        <f>IF(AND(G30=0.0000000001,G31=0.0000000001,G32=0.0000000001), Key!$I$30&amp;"*",IF(AND(G30=0.0000000001,ISNUMBER(G32)),Key!$I$30&amp;"*", Key!$I$30))</f>
        <v>Primary</v>
      </c>
      <c r="H28" s="421" t="str">
        <f>IF(AND(H30=0.0000000001,H31=0.0000000001,H32=0.0000000001), Key!$I$31&amp;"*",IF(AND(H30=0.0000000001,ISNUMBER(H32)),Key!$I$31&amp;"*", Key!$I$31))</f>
        <v>Secondary</v>
      </c>
      <c r="I28" s="419"/>
      <c r="J28" s="422" t="str">
        <f>IF(AND(J30=0.0000000001,J31=0.0000000001,J32=0.0000000001), Key!$I$26&amp;"*",IF(AND(J30=0.0000000001,ISNUMBER(J32)),Key!I26&amp;"*", Key!$I$26))</f>
        <v>Total</v>
      </c>
      <c r="K28" s="421" t="str">
        <f>IF(AND(K30=0.0000000001,K31=0.0000000001,K32=0.0000000001), Key!$I$28&amp;"*",IF(AND(K30=0.0000000001,ISNUMBER(K32)),Key!$I$28&amp;"*", Key!$I$28))</f>
        <v>Urban*</v>
      </c>
      <c r="L28" s="421" t="str">
        <f>IF(AND(L30=0.0000000001,L31=0.0000000001,L32=0.0000000001), Key!$I$27&amp;"*",IF(AND(L30=0.0000000001,ISNUMBER(L32)),Key!$I$27&amp;"*", Key!$I$27))</f>
        <v>Rural*</v>
      </c>
      <c r="M28" s="421" t="str">
        <f>IF(AND(M30=0.0000000001,M31=0.0000000001,M32=0.0000000001), Key!$I$29&amp;"*",IF(AND(M30=0.0000000001,ISNUMBER(M32)),Key!$I$29&amp;"*", Key!$I$29))</f>
        <v>Pre-primary*</v>
      </c>
      <c r="N28" s="421" t="str">
        <f>IF(AND(N30=0.0000000001,N31=0.0000000001,N32=0.0000000001), Key!$I$30&amp;"*",IF(AND(N30=0.0000000001,ISNUMBER(N32)),Key!$I$30&amp;"*", Key!$I$30))</f>
        <v>Primary</v>
      </c>
      <c r="O28" s="421" t="str">
        <f>IF(AND(O30=0.0000000001,O31=0.0000000001,O32=0.0000000001), Key!$I$31&amp;"*",IF(AND(O30=0.0000000001,ISNUMBER(O32)),Key!$I$31&amp;"*", Key!$I$31))</f>
        <v>Secondary</v>
      </c>
      <c r="P28" s="423"/>
      <c r="Q28" s="424" t="str">
        <f>IF(AND(Q30=0.0000000001,Q31=0.0000000001,Q32=0.0000000001), Key!$I$26&amp;"*",IF(AND(Q30=0.0000000001,ISNUMBER(Q32)),Key!I26&amp;"*", Key!$I$26))</f>
        <v>Total</v>
      </c>
      <c r="R28" s="421" t="str">
        <f>IF(AND(R30=0.0000000001,R31=0.0000000001,R32=0.0000000001), Key!$I$28&amp;"*",IF(AND(R30=0.0000000001,ISNUMBER(R32)),Key!$I$28&amp;"*", Key!$I$28))</f>
        <v>Urban*</v>
      </c>
      <c r="S28" s="421" t="str">
        <f>IF(AND(S30=0.0000000001,S31=0.0000000001,S32=0.0000000001), Key!$I$27&amp;"*",IF(AND(S30=0.0000000001,ISNUMBER(S32)),Key!$I$27&amp;"*", Key!$I$27))</f>
        <v>Rural*</v>
      </c>
      <c r="T28" s="421" t="str">
        <f>IF(AND(T30=0.0000000001,T31=0.0000000001,T32=0.0000000001), Key!$I$29&amp;"*",IF(AND(T30=0.0000000001,ISNUMBER(T32)),Key!$I$29&amp;"*", Key!$I$29))</f>
        <v>Pre-primary*</v>
      </c>
      <c r="U28" s="421" t="str">
        <f>IF(AND(U30=0.0000000001,U31=0.0000000001,U32=0.0000000001), Key!$I$30&amp;"*",IF(AND(U30=0.0000000001,ISNUMBER(U32)),Key!$I$30&amp;"*", Key!$I$30))</f>
        <v>Primary</v>
      </c>
      <c r="V28" s="425" t="str">
        <f>IF(AND(V30=0.0000000001,V31=0.0000000001,V32=0.0000000001), Key!$I$31&amp;"*",IF(AND(V30=0.0000000001,ISNUMBER(V32)),Key!$I$31&amp;"*", Key!$I$31))</f>
        <v>Secondary</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Basic service</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Limited service</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No service</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Insufficient data</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WHO/UNICEF JMP (2026)</v>
      </c>
    </row>
    <row r="35" spans="1:22" ht="5.25" customHeight="1" x14ac:dyDescent="0.25"/>
    <row r="36" spans="1:22" s="400" customFormat="1" ht="49.5" customHeight="1" x14ac:dyDescent="0.25">
      <c r="B36" s="451" t="str">
        <f>+Key!I46</f>
        <v>Basic service</v>
      </c>
      <c r="C36" s="452" t="str">
        <f>+HLOOKUP(Introduction!$G$4,Key!A:G,158,FALSE)</f>
        <v>Drinking water from an improved source and water is available at the school at the time of the survey</v>
      </c>
      <c r="D36" s="452"/>
      <c r="E36" s="452"/>
      <c r="F36" s="452"/>
      <c r="G36" s="452"/>
      <c r="H36" s="452"/>
      <c r="I36" s="451" t="str">
        <f>+Key!I46</f>
        <v>Basic service</v>
      </c>
      <c r="J36" s="453" t="str">
        <f>+HLOOKUP(Introduction!$G$4,Key!A:G,162,FALSE)</f>
        <v>Improved sanitation facilities at the school that are single-sex and usable (available, functional and private) at the time of the survey</v>
      </c>
      <c r="K36" s="454"/>
      <c r="L36" s="454"/>
      <c r="M36" s="454"/>
      <c r="N36" s="454"/>
      <c r="O36" s="454"/>
      <c r="P36" s="451" t="str">
        <f>+Key!I46</f>
        <v>Basic service</v>
      </c>
      <c r="Q36" s="455" t="str">
        <f>+HLOOKUP(Introduction!$G$4,Key!A:G,165,FALSE)</f>
        <v xml:space="preserve">Handwashing facilities with water and soap available at the school at the time of the survey </v>
      </c>
      <c r="R36" s="455"/>
      <c r="S36" s="455"/>
      <c r="T36" s="455"/>
      <c r="U36" s="455"/>
      <c r="V36" s="455"/>
    </row>
    <row r="37" spans="1:22" ht="49.5" customHeight="1" x14ac:dyDescent="0.25">
      <c r="B37" s="451" t="str">
        <f>+Key!I47</f>
        <v>Limited service</v>
      </c>
      <c r="C37" s="456" t="str">
        <f>+HLOOKUP(Introduction!$G$4,Key!A:G,159,FALSE)</f>
        <v>Drinking water from an improved source but water is unavailable at the school at the time of the survey</v>
      </c>
      <c r="D37" s="456"/>
      <c r="E37" s="456"/>
      <c r="F37" s="456"/>
      <c r="G37" s="456"/>
      <c r="H37" s="456"/>
      <c r="I37" s="451" t="str">
        <f>+Key!I47</f>
        <v>Limited service</v>
      </c>
      <c r="J37" s="456" t="str">
        <f>+HLOOKUP(Introduction!$G$4,Key!A:G,163,FALSE)</f>
        <v>Improved sanitation facilities at the school that are either not single-sex or not usable at the time of the survey</v>
      </c>
      <c r="K37" s="456"/>
      <c r="L37" s="456"/>
      <c r="M37" s="456"/>
      <c r="N37" s="456"/>
      <c r="O37" s="456"/>
      <c r="P37" s="451" t="str">
        <f>+Key!I47</f>
        <v>Limited service</v>
      </c>
      <c r="Q37" s="456" t="str">
        <f>+HLOOKUP(Introduction!$G$4,Key!A:G,166,FALSE)</f>
        <v>Handwashing facilities with water but no soap available at the school at the time of the survey</v>
      </c>
      <c r="R37" s="456"/>
      <c r="S37" s="456"/>
      <c r="T37" s="456"/>
      <c r="U37" s="456"/>
      <c r="V37" s="456"/>
    </row>
    <row r="38" spans="1:22" ht="49.5" customHeight="1" x14ac:dyDescent="0.25">
      <c r="B38" s="451" t="str">
        <f>+Key!I48</f>
        <v>No service</v>
      </c>
      <c r="C38" s="457" t="str">
        <f>+HLOOKUP(Introduction!$G$4,Key!A:G,160,FALSE)</f>
        <v>Drinking water from an unimproved source or no water source at the school</v>
      </c>
      <c r="D38" s="457"/>
      <c r="E38" s="457"/>
      <c r="F38" s="457"/>
      <c r="G38" s="457"/>
      <c r="H38" s="457"/>
      <c r="I38" s="451" t="str">
        <f>+Key!I48</f>
        <v>No service</v>
      </c>
      <c r="J38" s="457" t="str">
        <f>+HLOOKUP(Introduction!$G$4,Key!A:G,164,FALSE)</f>
        <v>Unimproved sanitation facilities or no sanitation facilities at the school</v>
      </c>
      <c r="K38" s="457"/>
      <c r="L38" s="457"/>
      <c r="M38" s="457"/>
      <c r="N38" s="457"/>
      <c r="O38" s="457"/>
      <c r="P38" s="451" t="str">
        <f>+Key!I48</f>
        <v>No service</v>
      </c>
      <c r="Q38" s="457" t="str">
        <f>+HLOOKUP(Introduction!$G$4,Key!A:G,167,FALSE)</f>
        <v>No handwashing facilities or no water available at the school</v>
      </c>
      <c r="R38" s="457"/>
      <c r="S38" s="457"/>
      <c r="T38" s="457"/>
      <c r="U38" s="457"/>
      <c r="V38" s="457"/>
    </row>
    <row r="39" spans="1:22" ht="49.5" customHeight="1" x14ac:dyDescent="0.25">
      <c r="B39" s="451" t="str">
        <f>+Key!I49</f>
        <v>Insufficient data</v>
      </c>
      <c r="C39" s="458" t="str">
        <f>+HLOOKUP(Introduction!$G$4,Key!A:G,161,FALSE)</f>
        <v>Insufficient data available to generate estimates for a given reference year</v>
      </c>
      <c r="D39" s="458"/>
      <c r="E39" s="458"/>
      <c r="F39" s="458"/>
      <c r="G39" s="458"/>
      <c r="H39" s="458"/>
      <c r="I39" s="451" t="str">
        <f>+Key!I49</f>
        <v>Insufficient data</v>
      </c>
      <c r="J39" s="458" t="str">
        <f>+HLOOKUP(Introduction!$G$4,Key!A:G,161,FALSE)</f>
        <v>Insufficient data available to generate estimates for a given reference year</v>
      </c>
      <c r="K39" s="458"/>
      <c r="L39" s="458"/>
      <c r="M39" s="458"/>
      <c r="N39" s="458"/>
      <c r="O39" s="458"/>
      <c r="P39" s="451" t="str">
        <f>+Key!I49</f>
        <v>Insufficient data</v>
      </c>
      <c r="Q39" s="458" t="str">
        <f>+HLOOKUP(Introduction!$G$4,Key!A:G,161,FALSE)</f>
        <v>Insufficient data available to generate estimates for a given reference year</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44C70-6603-40C5-8CFB-29C491EE6C5A}">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Water, sanitation and hygiene services in schools</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WHO/UNICEF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WHO/UNICEF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WHO/UNICEF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7E07-B37D-447D-8D9E-DAF0FE73307F}">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Other</v>
      </c>
      <c r="C6" s="492">
        <f>+VALUE('Data Summary'!C6)</f>
        <v>2013</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Other</v>
      </c>
      <c r="C7" s="492">
        <f ca="1">+VALUE('Data Summary'!C7)</f>
        <v>2014</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Other</v>
      </c>
      <c r="C8" s="492">
        <f ca="1">+VALUE('Data Summary'!C8)</f>
        <v>2015</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Other</v>
      </c>
      <c r="C9" s="492">
        <f ca="1">+VALUE('Data Summary'!C9)</f>
        <v>2016</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Other</v>
      </c>
      <c r="C10" s="492">
        <f ca="1">+VALUE('Data Summary'!C10)</f>
        <v>2019</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Other</v>
      </c>
      <c r="C11" s="492">
        <f ca="1">+VALUE('Data Summary'!C11)</f>
        <v>2020</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Other</v>
      </c>
      <c r="C12" s="492">
        <f ca="1">+VALUE('Data Summary'!C12)</f>
        <v>2021</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str">
        <f ca="1">+RIGHT('Data Summary'!A13,LEN('Data Summary'!A13)-9)</f>
        <v>UIS</v>
      </c>
      <c r="B13" s="465" t="str">
        <f ca="1">+IF(ISTEXT('Data Summary'!B13),'Data Summary'!B13,"")</f>
        <v>Other</v>
      </c>
      <c r="C13" s="492">
        <f ca="1">+VALUE('Data Summary'!C13)</f>
        <v>2022</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f ca="1">+IF(AND(ISNUMBER(OFFSET('Water Data'!$H$4,0,10*ROW('Water Data'!H7))),'Data Summary'!CE13="Yes"),100-OFFSET('Water Data'!$H$4,0,10*ROW('Water Data'!H7)),NA())</f>
        <v>100</v>
      </c>
      <c r="Q13" s="493">
        <f ca="1">+IF(AND(ISNUMBER(OFFSET('Water Data'!$H$6,0,10*ROW('Water Data'!H7))),'Data Summary'!CF13="Yes"),OFFSET('Water Data'!$H$6,0,10*ROW('Water Data'!H7)),NA())</f>
        <v>100</v>
      </c>
      <c r="R13" s="493">
        <f ca="1">+IF(AND(ISNUMBER(OFFSET('Water Data'!$H$9,0,10*ROW('Water Data'!H7))),'Data Summary'!CG13="Yes"),OFFSET('Water Data'!$H$9,0,10*ROW('Water Data'!H7)),NA())</f>
        <v>100</v>
      </c>
      <c r="S13" s="493">
        <f ca="1">+IF(AND(ISNUMBER(OFFSET('Water Data'!$I$4,0,10*ROW('Water Data'!I7))),'Data Summary'!CH13="Yes"),100-OFFSET('Water Data'!$I$4,0,10*ROW('Water Data'!I7)),NA())</f>
        <v>100</v>
      </c>
      <c r="T13" s="493">
        <f ca="1">+IF(AND(ISNUMBER(OFFSET('Water Data'!$I$6,0,10*ROW('Water Data'!I7))),'Data Summary'!CI13="Yes"),OFFSET('Water Data'!$I$6,0,10*ROW('Water Data'!I7)),NA())</f>
        <v>100</v>
      </c>
      <c r="U13" s="493">
        <f ca="1">+IF(AND(ISNUMBER(OFFSET('Water Data'!$I$9,0,10*ROW('Water Data'!I7))),'Data Summary'!CJ13="Yes"),OFFSET('Water Data'!$I$9,0,10*ROW('Water Data'!I7)),NA())</f>
        <v>100</v>
      </c>
      <c r="V13" s="494">
        <f ca="1">+IF(AND(ISNUMBER(OFFSET('Sanitation Data'!$D$4,0,10*ROW('Sanitation Data'!D7))),'Data Summary'!CK13="Yes"),100-OFFSET('Sanitation Data'!$D$4,0,10*ROW('Sanitation Data'!D7)),NA())</f>
        <v>100</v>
      </c>
      <c r="W13" s="494">
        <f ca="1">+IF(AND(ISNUMBER(OFFSET('Sanitation Data'!$D$6,0,10*ROW('Sanitation Data'!D7))),'Data Summary'!CL13="Yes"),OFFSET('Sanitation Data'!$D$6,0,10*ROW('Sanitation Data'!D7)),NA())</f>
        <v>100</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100</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f ca="1">+IF(AND(ISNUMBER(OFFSET('Sanitation Data'!$H$4,0,10*ROW('Sanitation Data'!H7))),'Data Summary'!DE13="Yes"),100-OFFSET('Sanitation Data'!$H$4,0,10*ROW('Sanitation Data'!H7)),NA())</f>
        <v>100</v>
      </c>
      <c r="AQ13" s="494">
        <f ca="1">+IF(AND(ISNUMBER(OFFSET('Sanitation Data'!$H$6,0,10*ROW('Sanitation Data'!H7))),'Data Summary'!DF13="Yes"),OFFSET('Sanitation Data'!$H$6,0,10*ROW('Sanitation Data'!H7)),NA())</f>
        <v>100</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f ca="1">+IF(AND(ISNUMBER(OFFSET('Sanitation Data'!$H$12,0,10*ROW('Sanitation Data'!H7))),'Data Summary'!DI13="Yes"),OFFSET('Sanitation Data'!$H$12,0,10*ROW('Sanitation Data'!H7)),NA())</f>
        <v>100</v>
      </c>
      <c r="AU13" s="494">
        <f ca="1">+IF(AND(ISNUMBER(OFFSET('Sanitation Data'!$I$4,0,10*ROW('Sanitation Data'!I7))),'Data Summary'!DJ13="Yes"),100-OFFSET('Sanitation Data'!$I$4,0,10*ROW('Sanitation Data'!I7)),NA())</f>
        <v>100</v>
      </c>
      <c r="AV13" s="494">
        <f ca="1">+IF(AND(ISNUMBER(OFFSET('Sanitation Data'!$I$6,0,10*ROW('Sanitation Data'!I7))),'Data Summary'!DK13="Yes"),OFFSET('Sanitation Data'!$I$6,0,10*ROW('Sanitation Data'!I7)),NA())</f>
        <v>100</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f ca="1">+IF(AND(ISNUMBER(OFFSET('Sanitation Data'!$I$12,0,10*ROW('Sanitation Data'!I7))),'Data Summary'!DN13="Yes"),OFFSET('Sanitation Data'!$I$12,0,10*ROW('Sanitation Data'!I7)),NA())</f>
        <v>100</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f ca="1">+IF(AND(ISNUMBER(OFFSET('Hygiene Data'!$H$5,0,10*ROW('Hygiene Data'!H7))),'Data Summary'!EA13="Yes"),OFFSET('Hygiene Data'!$H$5,0,10*ROW('Hygiene Data'!H7)),NA())</f>
        <v>100</v>
      </c>
      <c r="BM13" s="495">
        <f ca="1">+IF(AND(ISNUMBER(OFFSET('Hygiene Data'!$H$7,0,10*ROW('Hygiene Data'!H7))),'Data Summary'!EB13="Yes"),OFFSET('Hygiene Data'!$H$7,0,10*ROW('Hygiene Data'!H7)),NA())</f>
        <v>100</v>
      </c>
      <c r="BN13" s="495">
        <f ca="1">+IF(AND(ISNUMBER(OFFSET('Hygiene Data'!$H$9,0,10*ROW('Hygiene Data'!H7))),'Data Summary'!EC13="Yes"),OFFSET('Hygiene Data'!$H$9,0,10*ROW('Hygiene Data'!H7)),NA())</f>
        <v>100</v>
      </c>
      <c r="BO13" s="495">
        <f ca="1">+IF(AND(ISNUMBER(OFFSET('Hygiene Data'!$I$5,0,10*ROW('Hygiene Data'!I7))),'Data Summary'!ED13="Yes"),OFFSET('Hygiene Data'!$I$5,0,10*ROW('Hygiene Data'!I7)),NA())</f>
        <v>100</v>
      </c>
      <c r="BP13" s="495">
        <f ca="1">+IF(AND(ISNUMBER(OFFSET('Hygiene Data'!$I$7,0,10*ROW('Hygiene Data'!I7))),'Data Summary'!EE13="Yes"),OFFSET('Hygiene Data'!$I$7,0,10*ROW('Hygiene Data'!I7)),NA())</f>
        <v>100</v>
      </c>
      <c r="BQ13" s="495">
        <f ca="1">+IF(AND(ISNUMBER(OFFSET('Hygiene Data'!$I$9,0,10*ROW('Hygiene Data'!I7))),'Data Summary'!EF13="Yes"),OFFSET('Hygiene Data'!$I$9,0,10*ROW('Hygiene Data'!I7)),NA())</f>
        <v>100</v>
      </c>
    </row>
    <row r="14" spans="1:69" x14ac:dyDescent="0.25">
      <c r="A14" s="491" t="e">
        <f ca="1">+RIGHT('Data Summary'!A14,LEN('Data Summary'!A14)-9)</f>
        <v>#VALUE!</v>
      </c>
      <c r="B14" s="465" t="str">
        <f ca="1">+IF(ISTEXT('Data Summary'!B14),'Data Summary'!B14,"")</f>
        <v/>
      </c>
      <c r="C14" s="492" t="e">
        <f ca="1">+VALUE('Data Summary'!C14)</f>
        <v>#VALUE!</v>
      </c>
      <c r="D14" s="493" t="e">
        <f ca="1">+IF(AND(ISNUMBER(OFFSET('Water Data'!$D$4,0,10*ROW('Water Data'!D8))),'Data Summary'!BS14="Yes"),100-OFFSET('Water Data'!$D$4,0,10*ROW('Water Data'!D8)),NA())</f>
        <v>#N/A</v>
      </c>
      <c r="E14" s="493" t="e">
        <f ca="1">+IF(AND(ISNUMBER(OFFSET('Water Data'!$D$6,0,10*ROW('Water Data'!D8))),'Data Summary'!BT14="Yes"),OFFSET('Water Data'!$D$6,0,10*ROW('Water Data'!D8)),NA())</f>
        <v>#N/A</v>
      </c>
      <c r="F14" s="493" t="e">
        <f ca="1">+IF(AND(ISNUMBER(OFFSET('Water Data'!$D$9,0,10*ROW('Water Data'!D8))),'Data Summary'!BU14="Yes"),OFFSET('Water Data'!$D$9,0,10*ROW('Water Data'!D8)),NA())</f>
        <v>#N/A</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t="e">
        <f ca="1">+IF(AND(ISNUMBER(OFFSET('Water Data'!$H$4,0,10*ROW('Water Data'!H8))),'Data Summary'!CE14="Yes"),100-OFFSET('Water Data'!$H$4,0,10*ROW('Water Data'!H8)),NA())</f>
        <v>#N/A</v>
      </c>
      <c r="Q14" s="493" t="e">
        <f ca="1">+IF(AND(ISNUMBER(OFFSET('Water Data'!$H$6,0,10*ROW('Water Data'!H8))),'Data Summary'!CF14="Yes"),OFFSET('Water Data'!$H$6,0,10*ROW('Water Data'!H8)),NA())</f>
        <v>#N/A</v>
      </c>
      <c r="R14" s="493" t="e">
        <f ca="1">+IF(AND(ISNUMBER(OFFSET('Water Data'!$H$9,0,10*ROW('Water Data'!H8))),'Data Summary'!CG14="Yes"),OFFSET('Water Data'!$H$9,0,10*ROW('Water Data'!H8)),NA())</f>
        <v>#N/A</v>
      </c>
      <c r="S14" s="493" t="e">
        <f ca="1">+IF(AND(ISNUMBER(OFFSET('Water Data'!$I$4,0,10*ROW('Water Data'!I8))),'Data Summary'!CH14="Yes"),100-OFFSET('Water Data'!$I$4,0,10*ROW('Water Data'!I8)),NA())</f>
        <v>#N/A</v>
      </c>
      <c r="T14" s="493" t="e">
        <f ca="1">+IF(AND(ISNUMBER(OFFSET('Water Data'!$I$6,0,10*ROW('Water Data'!I8))),'Data Summary'!CI14="Yes"),OFFSET('Water Data'!$I$6,0,10*ROW('Water Data'!I8)),NA())</f>
        <v>#N/A</v>
      </c>
      <c r="U14" s="493" t="e">
        <f ca="1">+IF(AND(ISNUMBER(OFFSET('Water Data'!$I$9,0,10*ROW('Water Data'!I8))),'Data Summary'!CJ14="Yes"),OFFSET('Water Data'!$I$9,0,10*ROW('Water Data'!I8)),NA())</f>
        <v>#N/A</v>
      </c>
      <c r="V14" s="494" t="e">
        <f ca="1">+IF(AND(ISNUMBER(OFFSET('Sanitation Data'!$D$4,0,10*ROW('Sanitation Data'!D8))),'Data Summary'!CK14="Yes"),100-OFFSET('Sanitation Data'!$D$4,0,10*ROW('Sanitation Data'!D8)),NA())</f>
        <v>#N/A</v>
      </c>
      <c r="W14" s="494" t="e">
        <f ca="1">+IF(AND(ISNUMBER(OFFSET('Sanitation Data'!$D$6,0,10*ROW('Sanitation Data'!D8))),'Data Summary'!CL14="Yes"),OFFSET('Sanitation Data'!$D$6,0,10*ROW('Sanitation Data'!D8)),NA())</f>
        <v>#N/A</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t="e">
        <f ca="1">+IF(AND(ISNUMBER(OFFSET('Sanitation Data'!$D$12,0,10*ROW('Sanitation Data'!D8))),'Data Summary'!CO14="Yes"),OFFSET('Sanitation Data'!$D$12,0,10*ROW('Sanitation Data'!D8)),NA())</f>
        <v>#N/A</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t="e">
        <f ca="1">+IF(AND(ISNUMBER(OFFSET('Sanitation Data'!$H$4,0,10*ROW('Sanitation Data'!H8))),'Data Summary'!DE14="Yes"),100-OFFSET('Sanitation Data'!$H$4,0,10*ROW('Sanitation Data'!H8)),NA())</f>
        <v>#N/A</v>
      </c>
      <c r="AQ14" s="494" t="e">
        <f ca="1">+IF(AND(ISNUMBER(OFFSET('Sanitation Data'!$H$6,0,10*ROW('Sanitation Data'!H8))),'Data Summary'!DF14="Yes"),OFFSET('Sanitation Data'!$H$6,0,10*ROW('Sanitation Data'!H8)),NA())</f>
        <v>#N/A</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t="e">
        <f ca="1">+IF(AND(ISNUMBER(OFFSET('Sanitation Data'!$H$12,0,10*ROW('Sanitation Data'!H8))),'Data Summary'!DI14="Yes"),OFFSET('Sanitation Data'!$H$12,0,10*ROW('Sanitation Data'!H8)),NA())</f>
        <v>#N/A</v>
      </c>
      <c r="AU14" s="494" t="e">
        <f ca="1">+IF(AND(ISNUMBER(OFFSET('Sanitation Data'!$I$4,0,10*ROW('Sanitation Data'!I8))),'Data Summary'!DJ14="Yes"),100-OFFSET('Sanitation Data'!$I$4,0,10*ROW('Sanitation Data'!I8)),NA())</f>
        <v>#N/A</v>
      </c>
      <c r="AV14" s="494" t="e">
        <f ca="1">+IF(AND(ISNUMBER(OFFSET('Sanitation Data'!$I$6,0,10*ROW('Sanitation Data'!I8))),'Data Summary'!DK14="Yes"),OFFSET('Sanitation Data'!$I$6,0,10*ROW('Sanitation Data'!I8)),NA())</f>
        <v>#N/A</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t="e">
        <f ca="1">+IF(AND(ISNUMBER(OFFSET('Sanitation Data'!$I$12,0,10*ROW('Sanitation Data'!I8))),'Data Summary'!DN14="Yes"),OFFSET('Sanitation Data'!$I$12,0,10*ROW('Sanitation Data'!I8)),NA())</f>
        <v>#N/A</v>
      </c>
      <c r="AZ14" s="495" t="e">
        <f ca="1">+IF(AND(ISNUMBER(OFFSET('Hygiene Data'!$D$5,0,10*ROW('Hygiene Data'!D8))),'Data Summary'!DO14="Yes"),OFFSET('Hygiene Data'!$D$5,0,10*ROW('Hygiene Data'!D8)),NA())</f>
        <v>#N/A</v>
      </c>
      <c r="BA14" s="495" t="e">
        <f ca="1">+IF(AND(ISNUMBER(OFFSET('Hygiene Data'!$D$7,0,10*ROW('Hygiene Data'!D8))),'Data Summary'!DP14="Yes"),OFFSET('Hygiene Data'!$D$7,0,10*ROW('Hygiene Data'!D8)),NA())</f>
        <v>#N/A</v>
      </c>
      <c r="BB14" s="495" t="e">
        <f ca="1">+IF(AND(ISNUMBER(OFFSET('Hygiene Data'!$D$9,0,10*ROW('Hygiene Data'!D8))),'Data Summary'!DQ14="Yes"),OFFSET('Hygiene Data'!$D$9,0,10*ROW('Hygiene Data'!D8)),NA())</f>
        <v>#N/A</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t="e">
        <f ca="1">+IF(AND(ISNUMBER(OFFSET('Hygiene Data'!$H$5,0,10*ROW('Hygiene Data'!H8))),'Data Summary'!EA14="Yes"),OFFSET('Hygiene Data'!$H$5,0,10*ROW('Hygiene Data'!H8)),NA())</f>
        <v>#N/A</v>
      </c>
      <c r="BM14" s="495" t="e">
        <f ca="1">+IF(AND(ISNUMBER(OFFSET('Hygiene Data'!$H$7,0,10*ROW('Hygiene Data'!H8))),'Data Summary'!EB14="Yes"),OFFSET('Hygiene Data'!$H$7,0,10*ROW('Hygiene Data'!H8)),NA())</f>
        <v>#N/A</v>
      </c>
      <c r="BN14" s="495" t="e">
        <f ca="1">+IF(AND(ISNUMBER(OFFSET('Hygiene Data'!$H$9,0,10*ROW('Hygiene Data'!H8))),'Data Summary'!EC14="Yes"),OFFSET('Hygiene Data'!$H$9,0,10*ROW('Hygiene Data'!H8)),NA())</f>
        <v>#N/A</v>
      </c>
      <c r="BO14" s="495" t="e">
        <f ca="1">+IF(AND(ISNUMBER(OFFSET('Hygiene Data'!$I$5,0,10*ROW('Hygiene Data'!I8))),'Data Summary'!ED14="Yes"),OFFSET('Hygiene Data'!$I$5,0,10*ROW('Hygiene Data'!I8)),NA())</f>
        <v>#N/A</v>
      </c>
      <c r="BP14" s="495" t="e">
        <f ca="1">+IF(AND(ISNUMBER(OFFSET('Hygiene Data'!$I$7,0,10*ROW('Hygiene Data'!I8))),'Data Summary'!EE14="Yes"),OFFSET('Hygiene Data'!$I$7,0,10*ROW('Hygiene Data'!I8)),NA())</f>
        <v>#N/A</v>
      </c>
      <c r="BQ14" s="495" t="e">
        <f ca="1">+IF(AND(ISNUMBER(OFFSET('Hygiene Data'!$I$9,0,10*ROW('Hygiene Data'!I8))),'Data Summary'!EF14="Yes"),OFFSET('Hygiene Data'!$I$9,0,10*ROW('Hygiene Data'!I8)),NA())</f>
        <v>#N/A</v>
      </c>
    </row>
    <row r="15" spans="1:69" x14ac:dyDescent="0.25">
      <c r="A15" s="491" t="e">
        <f ca="1">+RIGHT('Data Summary'!A15,LEN('Data Summary'!A15)-9)</f>
        <v>#VALUE!</v>
      </c>
      <c r="B15" s="465" t="str">
        <f ca="1">+IF(ISTEXT('Data Summary'!B15),'Data Summary'!B15,"")</f>
        <v/>
      </c>
      <c r="C15" s="492" t="e">
        <f ca="1">+VALUE('Data Summary'!C15)</f>
        <v>#VALUE!</v>
      </c>
      <c r="D15" s="493" t="e">
        <f ca="1">+IF(AND(ISNUMBER(OFFSET('Water Data'!$D$4,0,10*ROW('Water Data'!D9))),'Data Summary'!BS15="Yes"),100-OFFSET('Water Data'!$D$4,0,10*ROW('Water Data'!D9)),NA())</f>
        <v>#N/A</v>
      </c>
      <c r="E15" s="493" t="e">
        <f ca="1">+IF(AND(ISNUMBER(OFFSET('Water Data'!$D$6,0,10*ROW('Water Data'!D9))),'Data Summary'!BT15="Yes"),OFFSET('Water Data'!$D$6,0,10*ROW('Water Data'!D9)),NA())</f>
        <v>#N/A</v>
      </c>
      <c r="F15" s="493" t="e">
        <f ca="1">+IF(AND(ISNUMBER(OFFSET('Water Data'!$D$9,0,10*ROW('Water Data'!D9))),'Data Summary'!BU15="Yes"),OFFSET('Water Data'!$D$9,0,10*ROW('Water Data'!D9)),NA())</f>
        <v>#N/A</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t="e">
        <f ca="1">+IF(AND(ISNUMBER(OFFSET('Water Data'!$H$4,0,10*ROW('Water Data'!H9))),'Data Summary'!CE15="Yes"),100-OFFSET('Water Data'!$H$4,0,10*ROW('Water Data'!H9)),NA())</f>
        <v>#N/A</v>
      </c>
      <c r="Q15" s="493" t="e">
        <f ca="1">+IF(AND(ISNUMBER(OFFSET('Water Data'!$H$6,0,10*ROW('Water Data'!H9))),'Data Summary'!CF15="Yes"),OFFSET('Water Data'!$H$6,0,10*ROW('Water Data'!H9)),NA())</f>
        <v>#N/A</v>
      </c>
      <c r="R15" s="493" t="e">
        <f ca="1">+IF(AND(ISNUMBER(OFFSET('Water Data'!$H$9,0,10*ROW('Water Data'!H9))),'Data Summary'!CG15="Yes"),OFFSET('Water Data'!$H$9,0,10*ROW('Water Data'!H9)),NA())</f>
        <v>#N/A</v>
      </c>
      <c r="S15" s="493" t="e">
        <f ca="1">+IF(AND(ISNUMBER(OFFSET('Water Data'!$I$4,0,10*ROW('Water Data'!I9))),'Data Summary'!CH15="Yes"),100-OFFSET('Water Data'!$I$4,0,10*ROW('Water Data'!I9)),NA())</f>
        <v>#N/A</v>
      </c>
      <c r="T15" s="493" t="e">
        <f ca="1">+IF(AND(ISNUMBER(OFFSET('Water Data'!$I$6,0,10*ROW('Water Data'!I9))),'Data Summary'!CI15="Yes"),OFFSET('Water Data'!$I$6,0,10*ROW('Water Data'!I9)),NA())</f>
        <v>#N/A</v>
      </c>
      <c r="U15" s="493" t="e">
        <f ca="1">+IF(AND(ISNUMBER(OFFSET('Water Data'!$I$9,0,10*ROW('Water Data'!I9))),'Data Summary'!CJ15="Yes"),OFFSET('Water Data'!$I$9,0,10*ROW('Water Data'!I9)),NA())</f>
        <v>#N/A</v>
      </c>
      <c r="V15" s="494" t="e">
        <f ca="1">+IF(AND(ISNUMBER(OFFSET('Sanitation Data'!$D$4,0,10*ROW('Sanitation Data'!D9))),'Data Summary'!CK15="Yes"),100-OFFSET('Sanitation Data'!$D$4,0,10*ROW('Sanitation Data'!D9)),NA())</f>
        <v>#N/A</v>
      </c>
      <c r="W15" s="494" t="e">
        <f ca="1">+IF(AND(ISNUMBER(OFFSET('Sanitation Data'!$D$6,0,10*ROW('Sanitation Data'!D9))),'Data Summary'!CL15="Yes"),OFFSET('Sanitation Data'!$D$6,0,10*ROW('Sanitation Data'!D9)),NA())</f>
        <v>#N/A</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t="e">
        <f ca="1">+IF(AND(ISNUMBER(OFFSET('Sanitation Data'!$D$12,0,10*ROW('Sanitation Data'!D9))),'Data Summary'!CO15="Yes"),OFFSET('Sanitation Data'!$D$12,0,10*ROW('Sanitation Data'!D9)),NA())</f>
        <v>#N/A</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t="e">
        <f ca="1">+IF(AND(ISNUMBER(OFFSET('Sanitation Data'!$H$4,0,10*ROW('Sanitation Data'!H9))),'Data Summary'!DE15="Yes"),100-OFFSET('Sanitation Data'!$H$4,0,10*ROW('Sanitation Data'!H9)),NA())</f>
        <v>#N/A</v>
      </c>
      <c r="AQ15" s="494" t="e">
        <f ca="1">+IF(AND(ISNUMBER(OFFSET('Sanitation Data'!$H$6,0,10*ROW('Sanitation Data'!H9))),'Data Summary'!DF15="Yes"),OFFSET('Sanitation Data'!$H$6,0,10*ROW('Sanitation Data'!H9)),NA())</f>
        <v>#N/A</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t="e">
        <f ca="1">+IF(AND(ISNUMBER(OFFSET('Sanitation Data'!$H$12,0,10*ROW('Sanitation Data'!H9))),'Data Summary'!DI15="Yes"),OFFSET('Sanitation Data'!$H$12,0,10*ROW('Sanitation Data'!H9)),NA())</f>
        <v>#N/A</v>
      </c>
      <c r="AU15" s="494" t="e">
        <f ca="1">+IF(AND(ISNUMBER(OFFSET('Sanitation Data'!$I$4,0,10*ROW('Sanitation Data'!I9))),'Data Summary'!DJ15="Yes"),100-OFFSET('Sanitation Data'!$I$4,0,10*ROW('Sanitation Data'!I9)),NA())</f>
        <v>#N/A</v>
      </c>
      <c r="AV15" s="494" t="e">
        <f ca="1">+IF(AND(ISNUMBER(OFFSET('Sanitation Data'!$I$6,0,10*ROW('Sanitation Data'!I9))),'Data Summary'!DK15="Yes"),OFFSET('Sanitation Data'!$I$6,0,10*ROW('Sanitation Data'!I9)),NA())</f>
        <v>#N/A</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t="e">
        <f ca="1">+IF(AND(ISNUMBER(OFFSET('Sanitation Data'!$I$12,0,10*ROW('Sanitation Data'!I9))),'Data Summary'!DN15="Yes"),OFFSET('Sanitation Data'!$I$12,0,10*ROW('Sanitation Data'!I9)),NA())</f>
        <v>#N/A</v>
      </c>
      <c r="AZ15" s="495" t="e">
        <f ca="1">+IF(AND(ISNUMBER(OFFSET('Hygiene Data'!$D$5,0,10*ROW('Hygiene Data'!D9))),'Data Summary'!DO15="Yes"),OFFSET('Hygiene Data'!$D$5,0,10*ROW('Hygiene Data'!D9)),NA())</f>
        <v>#N/A</v>
      </c>
      <c r="BA15" s="495" t="e">
        <f ca="1">+IF(AND(ISNUMBER(OFFSET('Hygiene Data'!$D$7,0,10*ROW('Hygiene Data'!D9))),'Data Summary'!DP15="Yes"),OFFSET('Hygiene Data'!$D$7,0,10*ROW('Hygiene Data'!D9)),NA())</f>
        <v>#N/A</v>
      </c>
      <c r="BB15" s="495" t="e">
        <f ca="1">+IF(AND(ISNUMBER(OFFSET('Hygiene Data'!$D$9,0,10*ROW('Hygiene Data'!D9))),'Data Summary'!DQ15="Yes"),OFFSET('Hygiene Data'!$D$9,0,10*ROW('Hygiene Data'!D9)),NA())</f>
        <v>#N/A</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t="e">
        <f ca="1">+IF(AND(ISNUMBER(OFFSET('Hygiene Data'!$H$5,0,10*ROW('Hygiene Data'!H9))),'Data Summary'!EA15="Yes"),OFFSET('Hygiene Data'!$H$5,0,10*ROW('Hygiene Data'!H9)),NA())</f>
        <v>#N/A</v>
      </c>
      <c r="BM15" s="495" t="e">
        <f ca="1">+IF(AND(ISNUMBER(OFFSET('Hygiene Data'!$H$7,0,10*ROW('Hygiene Data'!H9))),'Data Summary'!EB15="Yes"),OFFSET('Hygiene Data'!$H$7,0,10*ROW('Hygiene Data'!H9)),NA())</f>
        <v>#N/A</v>
      </c>
      <c r="BN15" s="495" t="e">
        <f ca="1">+IF(AND(ISNUMBER(OFFSET('Hygiene Data'!$H$9,0,10*ROW('Hygiene Data'!H9))),'Data Summary'!EC15="Yes"),OFFSET('Hygiene Data'!$H$9,0,10*ROW('Hygiene Data'!H9)),NA())</f>
        <v>#N/A</v>
      </c>
      <c r="BO15" s="495" t="e">
        <f ca="1">+IF(AND(ISNUMBER(OFFSET('Hygiene Data'!$I$5,0,10*ROW('Hygiene Data'!I9))),'Data Summary'!ED15="Yes"),OFFSET('Hygiene Data'!$I$5,0,10*ROW('Hygiene Data'!I9)),NA())</f>
        <v>#N/A</v>
      </c>
      <c r="BP15" s="495" t="e">
        <f ca="1">+IF(AND(ISNUMBER(OFFSET('Hygiene Data'!$I$7,0,10*ROW('Hygiene Data'!I9))),'Data Summary'!EE15="Yes"),OFFSET('Hygiene Data'!$I$7,0,10*ROW('Hygiene Data'!I9)),NA())</f>
        <v>#N/A</v>
      </c>
      <c r="BQ15" s="495" t="e">
        <f ca="1">+IF(AND(ISNUMBER(OFFSET('Hygiene Data'!$I$9,0,10*ROW('Hygiene Data'!I9))),'Data Summary'!EF15="Yes"),OFFSET('Hygiene Data'!$I$9,0,10*ROW('Hygiene Data'!I9)),NA())</f>
        <v>#N/A</v>
      </c>
    </row>
    <row r="16" spans="1:69" x14ac:dyDescent="0.25">
      <c r="A16" s="491" t="e">
        <f ca="1">+RIGHT('Data Summary'!A16,LEN('Data Summary'!A16)-9)</f>
        <v>#VALUE!</v>
      </c>
      <c r="B16" s="465" t="str">
        <f ca="1">+IF(ISTEXT('Data Summary'!B16),'Data Summary'!B16,"")</f>
        <v/>
      </c>
      <c r="C16" s="492" t="e">
        <f ca="1">+VALUE('Data Summary'!C16)</f>
        <v>#VALUE!</v>
      </c>
      <c r="D16" s="493" t="e">
        <f ca="1">+IF(AND(ISNUMBER(OFFSET('Water Data'!$D$4,0,10*ROW('Water Data'!D10))),'Data Summary'!BS16="Yes"),100-OFFSET('Water Data'!$D$4,0,10*ROW('Water Data'!D10)),NA())</f>
        <v>#N/A</v>
      </c>
      <c r="E16" s="493" t="e">
        <f ca="1">+IF(AND(ISNUMBER(OFFSET('Water Data'!$D$6,0,10*ROW('Water Data'!D10))),'Data Summary'!BT16="Yes"),OFFSET('Water Data'!$D$6,0,10*ROW('Water Data'!D10)),NA())</f>
        <v>#N/A</v>
      </c>
      <c r="F16" s="493" t="e">
        <f ca="1">+IF(AND(ISNUMBER(OFFSET('Water Data'!$D$9,0,10*ROW('Water Data'!D10))),'Data Summary'!BU16="Yes"),OFFSET('Water Data'!$D$9,0,10*ROW('Water Data'!D10)),NA())</f>
        <v>#N/A</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t="e">
        <f ca="1">+IF(AND(ISNUMBER(OFFSET('Sanitation Data'!$D$4,0,10*ROW('Sanitation Data'!D10))),'Data Summary'!CK16="Yes"),100-OFFSET('Sanitation Data'!$D$4,0,10*ROW('Sanitation Data'!D10)),NA())</f>
        <v>#N/A</v>
      </c>
      <c r="W16" s="494" t="e">
        <f ca="1">+IF(AND(ISNUMBER(OFFSET('Sanitation Data'!$D$6,0,10*ROW('Sanitation Data'!D10))),'Data Summary'!CL16="Yes"),OFFSET('Sanitation Data'!$D$6,0,10*ROW('Sanitation Data'!D10)),NA())</f>
        <v>#N/A</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t="e">
        <f ca="1">+IF(AND(ISNUMBER(OFFSET('Sanitation Data'!$D$12,0,10*ROW('Sanitation Data'!D10))),'Data Summary'!CO16="Yes"),OFFSET('Sanitation Data'!$D$12,0,10*ROW('Sanitation Data'!D10)),NA())</f>
        <v>#N/A</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t="e">
        <f ca="1">+IF(AND(ISNUMBER(OFFSET('Hygiene Data'!$D$5,0,10*ROW('Hygiene Data'!D10))),'Data Summary'!DO16="Yes"),OFFSET('Hygiene Data'!$D$5,0,10*ROW('Hygiene Data'!D10)),NA())</f>
        <v>#N/A</v>
      </c>
      <c r="BA16" s="495" t="e">
        <f ca="1">+IF(AND(ISNUMBER(OFFSET('Hygiene Data'!$D$7,0,10*ROW('Hygiene Data'!D10))),'Data Summary'!DP16="Yes"),OFFSET('Hygiene Data'!$D$7,0,10*ROW('Hygiene Data'!D10)),NA())</f>
        <v>#N/A</v>
      </c>
      <c r="BB16" s="495" t="e">
        <f ca="1">+IF(AND(ISNUMBER(OFFSET('Hygiene Data'!$D$9,0,10*ROW('Hygiene Data'!D10))),'Data Summary'!DQ16="Yes"),OFFSET('Hygiene Data'!$D$9,0,10*ROW('Hygiene Data'!D10)),NA())</f>
        <v>#N/A</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CB31C-FCC5-429D-878B-0DA295D90988}">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WHO/UNICEF JMP Estimates
(Updated 2026)</v>
      </c>
      <c r="B1" s="497" t="str">
        <f ca="1">HLOOKUP([1]Introduction!$G$4,nametranslations,38,FALSE)</f>
        <v>Water, sanitation and hygiene services in schools</v>
      </c>
      <c r="C1" s="497" t="str">
        <f ca="1">HLOOKUP([1]Introduction!$G$4,nametranslations,38,FALSE)</f>
        <v>Water, sanitation and hygiene services in schools</v>
      </c>
      <c r="D1" s="497" t="str">
        <f ca="1">HLOOKUP([1]Introduction!$G$4,nametranslations,38,FALSE)</f>
        <v>Water, sanitation and hygiene services in schools</v>
      </c>
      <c r="E1" s="498" t="str">
        <f>HLOOKUP(Introduction!$G$4,nametranslations,68,FALSE)</f>
        <v>Drinking Water (%)</v>
      </c>
      <c r="F1" s="499"/>
      <c r="G1" s="499"/>
      <c r="H1" s="499"/>
      <c r="I1" s="500"/>
      <c r="J1" s="501" t="str">
        <f>HLOOKUP(Introduction!$G$4,nametranslations,69,FALSE)</f>
        <v>Sanitation (%)</v>
      </c>
      <c r="K1" s="501"/>
      <c r="L1" s="501"/>
      <c r="M1" s="501"/>
      <c r="N1" s="501"/>
      <c r="O1" s="502" t="str">
        <f>HLOOKUP(Introduction!$G$4,nametranslations,70,FALSE)</f>
        <v>Hygiene (%)</v>
      </c>
      <c r="P1" s="503"/>
      <c r="Q1" s="503"/>
      <c r="R1" s="503"/>
      <c r="S1" s="504"/>
    </row>
    <row r="2" spans="1:19" x14ac:dyDescent="0.25">
      <c r="A2" s="497" t="str">
        <f ca="1">HLOOKUP([1]Introduction!$G$4,nametranslations,38,FALSE)</f>
        <v>Water, sanitation and hygiene services in schools</v>
      </c>
      <c r="B2" s="497" t="str">
        <f ca="1">HLOOKUP([1]Introduction!$G$4,nametranslations,38,FALSE)</f>
        <v>Water, sanitation and hygiene services in schools</v>
      </c>
      <c r="C2" s="497" t="str">
        <f ca="1">HLOOKUP([1]Introduction!$G$4,nametranslations,38,FALSE)</f>
        <v>Water, sanitation and hygiene services in schools</v>
      </c>
      <c r="D2" s="497" t="str">
        <f ca="1">HLOOKUP([1]Introduction!$G$4,nametranslations,38,FALSE)</f>
        <v>Water, sanitation and hygiene services in schools</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Country</v>
      </c>
      <c r="B3" s="516" t="str">
        <f>HLOOKUP(Introduction!$G$4,nametranslations,72,FALSE)</f>
        <v>Year</v>
      </c>
      <c r="C3" s="517" t="str">
        <f>HLOOKUP(Introduction!$G$4,nametranslations,73,FALSE)</f>
        <v>Setting</v>
      </c>
      <c r="D3" s="518" t="str">
        <f>HLOOKUP(Introduction!$G$4,nametranslations,67,FALSE)</f>
        <v>School Age Population 
Source: United Nations Population Division &amp; UNESCO</v>
      </c>
      <c r="E3" s="519" t="str">
        <f>HLOOKUP(Introduction!$G$4,nametranslations,74,FALSE)</f>
        <v>Facility</v>
      </c>
      <c r="F3" s="520" t="str">
        <f>HLOOKUP(Introduction!$G$4,nametranslations,75,FALSE)</f>
        <v>Improved</v>
      </c>
      <c r="G3" s="521" t="str">
        <f>HLOOKUP(Introduction!$G$4,nametranslations,76,FALSE)</f>
        <v>Basic (improved &amp; available)</v>
      </c>
      <c r="H3" s="522" t="str">
        <f>HLOOKUP(Introduction!$G$4,nametranslations,77,FALSE)</f>
        <v>Limited</v>
      </c>
      <c r="I3" s="523" t="str">
        <f>HLOOKUP(Introduction!$G$4,nametranslations,78,FALSE)</f>
        <v>No service</v>
      </c>
      <c r="J3" s="524" t="str">
        <f>HLOOKUP(Introduction!$G$4,nametranslations,74,FALSE)</f>
        <v>Facility</v>
      </c>
      <c r="K3" s="525" t="str">
        <f>HLOOKUP(Introduction!$G$4,nametranslations,75,FALSE)</f>
        <v>Improved</v>
      </c>
      <c r="L3" s="526" t="str">
        <f>HLOOKUP(Introduction!$G$4,nametranslations,79,FALSE)</f>
        <v>Basic
(improved, usable &amp; single-sex)</v>
      </c>
      <c r="M3" s="522" t="str">
        <f>HLOOKUP(Introduction!$G$4,nametranslations,77,FALSE)</f>
        <v>Limited</v>
      </c>
      <c r="N3" s="523" t="str">
        <f>HLOOKUP(Introduction!$G$4,nametranslations,78,FALSE)</f>
        <v>No service</v>
      </c>
      <c r="O3" s="519" t="str">
        <f>HLOOKUP(Introduction!$G$4,nametranslations,74,FALSE)</f>
        <v>Facility</v>
      </c>
      <c r="P3" s="520" t="str">
        <f>HLOOKUP(Introduction!$G$4,nametranslations,80,FALSE)</f>
        <v>Facility with water</v>
      </c>
      <c r="Q3" s="527" t="str">
        <f>HLOOKUP(Introduction!$G$4,nametranslations,81,FALSE)</f>
        <v>Basic  
(facility with water &amp; soap)</v>
      </c>
      <c r="R3" s="522" t="str">
        <f>HLOOKUP(Introduction!$G$4,nametranslations,77,FALSE)</f>
        <v>Limited</v>
      </c>
      <c r="S3" s="523" t="str">
        <f>HLOOKUP(Introduction!$G$4,nametranslations,78,FALSE)</f>
        <v>No service</v>
      </c>
    </row>
    <row r="4" spans="1:19" x14ac:dyDescent="0.25">
      <c r="A4" s="528" t="str">
        <f>+Introduction!$C$7</f>
        <v>Denmark</v>
      </c>
      <c r="B4" s="529">
        <f>IF(ISBLANK(Regressions!B14), " ", Regressions!B14)</f>
        <v>2000</v>
      </c>
      <c r="C4" s="530" t="str">
        <f>HLOOKUP(Introduction!$G$4,nametranslations,24,FALSE)</f>
        <v>Total</v>
      </c>
      <c r="D4" s="531">
        <f>IF(ISBLANK(Regressions!D14), " ", Regressions!D14)</f>
        <v>1001113</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Denmark</v>
      </c>
      <c r="B5" s="529">
        <f>IF(ISBLANK(Regressions!B15), " ", Regressions!B15)</f>
        <v>2001</v>
      </c>
      <c r="C5" s="528" t="str">
        <f>HLOOKUP(Introduction!$G$4,nametranslations,24,FALSE)</f>
        <v>Total</v>
      </c>
      <c r="D5" s="531">
        <f>IF(ISBLANK(Regressions!D15), " ", Regressions!D15)</f>
        <v>1016558</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Denmark</v>
      </c>
      <c r="B6" s="529">
        <f>IF(ISBLANK(Regressions!B16), " ", Regressions!B16)</f>
        <v>2002</v>
      </c>
      <c r="C6" s="528" t="str">
        <f>HLOOKUP(Introduction!$G$4,nametranslations,24,FALSE)</f>
        <v>Total</v>
      </c>
      <c r="D6" s="531">
        <f>IF(ISBLANK(Regressions!D16), " ", Regressions!D16)</f>
        <v>1031532</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Denmark</v>
      </c>
      <c r="B7" s="529">
        <f>IF(ISBLANK(Regressions!B17), " ", Regressions!B17)</f>
        <v>2003</v>
      </c>
      <c r="C7" s="528" t="str">
        <f>HLOOKUP(Introduction!$G$4,nametranslations,24,FALSE)</f>
        <v>Total</v>
      </c>
      <c r="D7" s="531">
        <f>IF(ISBLANK(Regressions!D17), " ", Regressions!D17)</f>
        <v>1047308</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Denmark</v>
      </c>
      <c r="B8" s="529">
        <f>IF(ISBLANK(Regressions!B18), " ", Regressions!B18)</f>
        <v>2004</v>
      </c>
      <c r="C8" s="528" t="str">
        <f>HLOOKUP(Introduction!$G$4,nametranslations,24,FALSE)</f>
        <v>Total</v>
      </c>
      <c r="D8" s="531">
        <f>IF(ISBLANK(Regressions!D18), " ", Regressions!D18)</f>
        <v>1061390</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Denmark</v>
      </c>
      <c r="B9" s="529">
        <f>IF(ISBLANK(Regressions!B19), " ", Regressions!B19)</f>
        <v>2005</v>
      </c>
      <c r="C9" s="528" t="str">
        <f>HLOOKUP(Introduction!$G$4,nametranslations,24,FALSE)</f>
        <v>Total</v>
      </c>
      <c r="D9" s="531">
        <f>IF(ISBLANK(Regressions!D19), " ", Regressions!D19)</f>
        <v>1070474</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Denmark</v>
      </c>
      <c r="B10" s="529">
        <f>IF(ISBLANK(Regressions!B20), " ", Regressions!B20)</f>
        <v>2006</v>
      </c>
      <c r="C10" s="528" t="str">
        <f>HLOOKUP(Introduction!$G$4,nametranslations,24,FALSE)</f>
        <v>Total</v>
      </c>
      <c r="D10" s="531">
        <f>IF(ISBLANK(Regressions!D20), " ", Regressions!D20)</f>
        <v>1075927</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Denmark</v>
      </c>
      <c r="B11" s="529">
        <f>IF(ISBLANK(Regressions!B21), " ", Regressions!B21)</f>
        <v>2007</v>
      </c>
      <c r="C11" s="528" t="str">
        <f>HLOOKUP(Introduction!$G$4,nametranslations,24,FALSE)</f>
        <v>Total</v>
      </c>
      <c r="D11" s="531">
        <f>IF(ISBLANK(Regressions!D21), " ", Regressions!D21)</f>
        <v>1081697</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Denmark</v>
      </c>
      <c r="B12" s="529">
        <f>IF(ISBLANK(Regressions!B22), " ", Regressions!B22)</f>
        <v>2008</v>
      </c>
      <c r="C12" s="528" t="str">
        <f>HLOOKUP(Introduction!$G$4,nametranslations,24,FALSE)</f>
        <v>Total</v>
      </c>
      <c r="D12" s="531">
        <f>IF(ISBLANK(Regressions!D22), " ", Regressions!D22)</f>
        <v>1085696</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Denmark</v>
      </c>
      <c r="B13" s="529">
        <f>IF(ISBLANK(Regressions!B23), " ", Regressions!B23)</f>
        <v>2009</v>
      </c>
      <c r="C13" s="528" t="str">
        <f>HLOOKUP(Introduction!$G$4,nametranslations,24,FALSE)</f>
        <v>Total</v>
      </c>
      <c r="D13" s="531">
        <f>IF(ISBLANK(Regressions!D23), " ", Regressions!D23)</f>
        <v>1088582</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Denmark</v>
      </c>
      <c r="B14" s="529">
        <f>IF(ISBLANK(Regressions!B24), " ", Regressions!B24)</f>
        <v>2010</v>
      </c>
      <c r="C14" s="528" t="str">
        <f>HLOOKUP(Introduction!$G$4,nametranslations,24,FALSE)</f>
        <v>Total</v>
      </c>
      <c r="D14" s="531">
        <f>IF(ISBLANK(Regressions!D24), " ", Regressions!D24)</f>
        <v>1089301</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Denmark</v>
      </c>
      <c r="B15" s="529">
        <f>IF(ISBLANK(Regressions!B25), " ", Regressions!B25)</f>
        <v>2011</v>
      </c>
      <c r="C15" s="528" t="str">
        <f>HLOOKUP(Introduction!$G$4,nametranslations,24,FALSE)</f>
        <v>Total</v>
      </c>
      <c r="D15" s="531">
        <f>IF(ISBLANK(Regressions!D25), " ", Regressions!D25)</f>
        <v>1088769</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Denmark</v>
      </c>
      <c r="B16" s="529">
        <f>IF(ISBLANK(Regressions!B26), " ", Regressions!B26)</f>
        <v>2012</v>
      </c>
      <c r="C16" s="528" t="str">
        <f>HLOOKUP(Introduction!$G$4,nametranslations,24,FALSE)</f>
        <v>Total</v>
      </c>
      <c r="D16" s="531">
        <f>IF(ISBLANK(Regressions!D26), " ", Regressions!D26)</f>
        <v>1085813</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Denmark</v>
      </c>
      <c r="B17" s="529">
        <f>IF(ISBLANK(Regressions!B27), " ", Regressions!B27)</f>
        <v>2013</v>
      </c>
      <c r="C17" s="528" t="str">
        <f>HLOOKUP(Introduction!$G$4,nametranslations,24,FALSE)</f>
        <v>Total</v>
      </c>
      <c r="D17" s="531">
        <f>IF(ISBLANK(Regressions!D27), " ", Regressions!D27)</f>
        <v>1081406</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Denmark</v>
      </c>
      <c r="B18" s="529">
        <f>IF(ISBLANK(Regressions!B28), " ", Regressions!B28)</f>
        <v>2014</v>
      </c>
      <c r="C18" s="528" t="str">
        <f>HLOOKUP(Introduction!$G$4,nametranslations,24,FALSE)</f>
        <v>Total</v>
      </c>
      <c r="D18" s="531">
        <f>IF(ISBLANK(Regressions!D28), " ", Regressions!D28)</f>
        <v>1075751</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Denmark</v>
      </c>
      <c r="B19" s="529">
        <f>IF(ISBLANK(Regressions!B29), " ", Regressions!B29)</f>
        <v>2015</v>
      </c>
      <c r="C19" s="528" t="str">
        <f>HLOOKUP(Introduction!$G$4,nametranslations,24,FALSE)</f>
        <v>Total</v>
      </c>
      <c r="D19" s="531">
        <f>IF(ISBLANK(Regressions!D29), " ", Regressions!D29)</f>
        <v>1067855</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Denmark</v>
      </c>
      <c r="B20" s="529">
        <f>IF(ISBLANK(Regressions!B30), " ", Regressions!B30)</f>
        <v>2016</v>
      </c>
      <c r="C20" s="528" t="str">
        <f>HLOOKUP(Introduction!$G$4,nametranslations,24,FALSE)</f>
        <v>Total</v>
      </c>
      <c r="D20" s="531">
        <f>IF(ISBLANK(Regressions!D30), " ", Regressions!D30)</f>
        <v>1064608</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Denmark</v>
      </c>
      <c r="B21" s="529">
        <f>IF(ISBLANK(Regressions!B31), " ", Regressions!B31)</f>
        <v>2017</v>
      </c>
      <c r="C21" s="528" t="str">
        <f>HLOOKUP(Introduction!$G$4,nametranslations,24,FALSE)</f>
        <v>Total</v>
      </c>
      <c r="D21" s="531">
        <f>IF(ISBLANK(Regressions!D31), " ", Regressions!D31)</f>
        <v>1058432</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Denmark</v>
      </c>
      <c r="B22" s="529">
        <f>IF(ISBLANK(Regressions!B32), " ", Regressions!B32)</f>
        <v>2018</v>
      </c>
      <c r="C22" s="528" t="str">
        <f>HLOOKUP(Introduction!$G$4,nametranslations,24,FALSE)</f>
        <v>Total</v>
      </c>
      <c r="D22" s="531">
        <f>IF(ISBLANK(Regressions!D32), " ", Regressions!D32)</f>
        <v>1051519</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Denmark</v>
      </c>
      <c r="B23" s="529">
        <f>IF(ISBLANK(Regressions!B33), " ", Regressions!B33)</f>
        <v>2019</v>
      </c>
      <c r="C23" s="528" t="str">
        <f>HLOOKUP(Introduction!$G$4,nametranslations,24,FALSE)</f>
        <v>Total</v>
      </c>
      <c r="D23" s="531">
        <f>IF(ISBLANK(Regressions!D33), " ", Regressions!D33)</f>
        <v>1044496</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Denmark</v>
      </c>
      <c r="B24" s="529">
        <f>IF(ISBLANK(Regressions!B34), " ", Regressions!B34)</f>
        <v>2020</v>
      </c>
      <c r="C24" s="528" t="str">
        <f>HLOOKUP(Introduction!$G$4,nametranslations,24,FALSE)</f>
        <v>Total</v>
      </c>
      <c r="D24" s="531">
        <f>IF(ISBLANK(Regressions!D34), " ", Regressions!D34)</f>
        <v>1039247</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Denmark</v>
      </c>
      <c r="B25" s="529">
        <f>IF(ISBLANK(Regressions!B35), " ", Regressions!B35)</f>
        <v>2021</v>
      </c>
      <c r="C25" s="528" t="str">
        <f>HLOOKUP(Introduction!$G$4,nametranslations,24,FALSE)</f>
        <v>Total</v>
      </c>
      <c r="D25" s="531">
        <f>IF(ISBLANK(Regressions!D35), " ", Regressions!D35)</f>
        <v>1035848</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Denmark</v>
      </c>
      <c r="B26" s="529">
        <f>IF(ISBLANK(Regressions!B36), " ", Regressions!B36)</f>
        <v>2022</v>
      </c>
      <c r="C26" s="528" t="str">
        <f>HLOOKUP(Introduction!$G$4,nametranslations,24,FALSE)</f>
        <v>Total</v>
      </c>
      <c r="D26" s="531">
        <f>IF(ISBLANK(Regressions!D36), " ", Regressions!D36)</f>
        <v>1033423</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Denmark</v>
      </c>
      <c r="B27" s="529">
        <f>IF(ISBLANK(Regressions!B37), " ", Regressions!B37)</f>
        <v>2023</v>
      </c>
      <c r="C27" s="528" t="str">
        <f>HLOOKUP(Introduction!$G$4,nametranslations,24,FALSE)</f>
        <v>Total</v>
      </c>
      <c r="D27" s="531">
        <f>IF(ISBLANK(Regressions!D37), " ", Regressions!D37)</f>
        <v>1040145</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Denmark</v>
      </c>
      <c r="B28" s="529">
        <f>IF(ISBLANK(Regressions!B38), " ", Regressions!B38)</f>
        <v>2024</v>
      </c>
      <c r="C28" s="528" t="str">
        <f>HLOOKUP(Introduction!$G$4,nametranslations,24,FALSE)</f>
        <v>Total</v>
      </c>
      <c r="D28" s="531">
        <f>IF(ISBLANK(Regressions!D38), " ", Regressions!D38)</f>
        <v>1059771</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Denmark</v>
      </c>
      <c r="B29" s="545">
        <f>IF(ISBLANK(Regressions!B39), " ", Regressions!B39)</f>
        <v>2025</v>
      </c>
      <c r="C29" s="544" t="str">
        <f>HLOOKUP(Introduction!$G$4,nametranslations,24,FALSE)</f>
        <v>Total</v>
      </c>
      <c r="D29" s="546">
        <f>IF(ISBLANK(Regressions!D39), " ", Regressions!D39)</f>
        <v>1059830</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Denmark</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Denmark</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Denmark</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Denmark</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Denmark</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Denmark</v>
      </c>
      <c r="B35" s="529">
        <f>IF(ISBLANK(Regressions!B45), " ", Regressions!B45)</f>
        <v>2000</v>
      </c>
      <c r="C35" s="528" t="str">
        <f>HLOOKUP(Introduction!$G$4,nametranslations,26,FALSE)</f>
        <v>Urban</v>
      </c>
      <c r="D35" s="531">
        <f>IF(ISBLANK(Regressions!D45), " ", Regressions!D45)</f>
        <v>851947.14772422798</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Denmark</v>
      </c>
      <c r="B36" s="529">
        <f>IF(ISBLANK(Regressions!B46), " ", Regressions!B46)</f>
        <v>2001</v>
      </c>
      <c r="C36" s="528" t="str">
        <f>HLOOKUP(Introduction!$G$4,nametranslations,26,FALSE)</f>
        <v>Urban</v>
      </c>
      <c r="D36" s="531">
        <f>IF(ISBLANK(Regressions!D46), " ", Regressions!D46)</f>
        <v>865599.0749542237</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Denmark</v>
      </c>
      <c r="B37" s="529">
        <f>IF(ISBLANK(Regressions!B47), " ", Regressions!B47)</f>
        <v>2002</v>
      </c>
      <c r="C37" s="528" t="str">
        <f>HLOOKUP(Introduction!$G$4,nametranslations,26,FALSE)</f>
        <v>Urban</v>
      </c>
      <c r="D37" s="531">
        <f>IF(ISBLANK(Regressions!D47), " ", Regressions!D47)</f>
        <v>879381.03</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Denmark</v>
      </c>
      <c r="B38" s="529">
        <f>IF(ISBLANK(Regressions!B48), " ", Regressions!B48)</f>
        <v>2003</v>
      </c>
      <c r="C38" s="528" t="str">
        <f>HLOOKUP(Introduction!$G$4,nametranslations,26,FALSE)</f>
        <v>Urban</v>
      </c>
      <c r="D38" s="531">
        <f>IF(ISBLANK(Regressions!D48), " ", Regressions!D48)</f>
        <v>893982.11519226071</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Denmark</v>
      </c>
      <c r="B39" s="529">
        <f>IF(ISBLANK(Regressions!B49), " ", Regressions!B49)</f>
        <v>2004</v>
      </c>
      <c r="C39" s="528" t="str">
        <f>HLOOKUP(Introduction!$G$4,nametranslations,26,FALSE)</f>
        <v>Urban</v>
      </c>
      <c r="D39" s="531">
        <f>IF(ISBLANK(Regressions!D49), " ", Regressions!D49)</f>
        <v>908188.98748245242</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Denmark</v>
      </c>
      <c r="B40" s="529">
        <f>IF(ISBLANK(Regressions!B50), " ", Regressions!B50)</f>
        <v>2005</v>
      </c>
      <c r="C40" s="528" t="str">
        <f>HLOOKUP(Introduction!$G$4,nametranslations,26,FALSE)</f>
        <v>Urban</v>
      </c>
      <c r="D40" s="531">
        <f>IF(ISBLANK(Regressions!D50), " ", Regressions!D50)</f>
        <v>919066.18749481195</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Denmark</v>
      </c>
      <c r="B41" s="529">
        <f>IF(ISBLANK(Regressions!B51), " ", Regressions!B51)</f>
        <v>2006</v>
      </c>
      <c r="C41" s="528" t="str">
        <f>HLOOKUP(Introduction!$G$4,nametranslations,26,FALSE)</f>
        <v>Urban</v>
      </c>
      <c r="D41" s="531">
        <f>IF(ISBLANK(Regressions!D51), " ", Regressions!D51)</f>
        <v>926351.62386314385</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Denmark</v>
      </c>
      <c r="B42" s="529">
        <f>IF(ISBLANK(Regressions!B52), " ", Regressions!B52)</f>
        <v>2007</v>
      </c>
      <c r="C42" s="528" t="str">
        <f>HLOOKUP(Introduction!$G$4,nametranslations,26,FALSE)</f>
        <v>Urban</v>
      </c>
      <c r="D42" s="531">
        <f>IF(ISBLANK(Regressions!D52), " ", Regressions!D52)</f>
        <v>933428.78428741463</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Denmark</v>
      </c>
      <c r="B43" s="529">
        <f>IF(ISBLANK(Regressions!B53), " ", Regressions!B53)</f>
        <v>2008</v>
      </c>
      <c r="C43" s="528" t="str">
        <f>HLOOKUP(Introduction!$G$4,nametranslations,26,FALSE)</f>
        <v>Urban</v>
      </c>
      <c r="D43" s="531">
        <f>IF(ISBLANK(Regressions!D53), " ", Regressions!D53)</f>
        <v>938985.89421875007</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Denmark</v>
      </c>
      <c r="B44" s="529">
        <f>IF(ISBLANK(Regressions!B54), " ", Regressions!B54)</f>
        <v>2009</v>
      </c>
      <c r="C44" s="528" t="str">
        <f>HLOOKUP(Introduction!$G$4,nametranslations,26,FALSE)</f>
        <v>Urban</v>
      </c>
      <c r="D44" s="531">
        <f>IF(ISBLANK(Regressions!D54), " ", Regressions!D54)</f>
        <v>943299.83897140506</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Denmark</v>
      </c>
      <c r="B45" s="529">
        <f>IF(ISBLANK(Regressions!B55), " ", Regressions!B55)</f>
        <v>2010</v>
      </c>
      <c r="C45" s="528" t="str">
        <f>HLOOKUP(Introduction!$G$4,nametranslations,26,FALSE)</f>
        <v>Urban</v>
      </c>
      <c r="D45" s="531">
        <f>IF(ISBLANK(Regressions!D55), " ", Regressions!D55)</f>
        <v>945458.86611137388</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Denmark</v>
      </c>
      <c r="B46" s="529">
        <f>IF(ISBLANK(Regressions!B56), " ", Regressions!B56)</f>
        <v>2011</v>
      </c>
      <c r="C46" s="528" t="str">
        <f>HLOOKUP(Introduction!$G$4,nametranslations,26,FALSE)</f>
        <v>Urban</v>
      </c>
      <c r="D46" s="531">
        <f>IF(ISBLANK(Regressions!D56), " ", Regressions!D56)</f>
        <v>946760.86730438226</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Denmark</v>
      </c>
      <c r="B47" s="529">
        <f>IF(ISBLANK(Regressions!B57), " ", Regressions!B57)</f>
        <v>2012</v>
      </c>
      <c r="C47" s="528" t="str">
        <f>HLOOKUP(Introduction!$G$4,nametranslations,26,FALSE)</f>
        <v>Urban</v>
      </c>
      <c r="D47" s="531">
        <f>IF(ISBLANK(Regressions!D57), " ", Regressions!D57)</f>
        <v>946199.2287445832</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Denmark</v>
      </c>
      <c r="B48" s="529">
        <f>IF(ISBLANK(Regressions!B58), " ", Regressions!B58)</f>
        <v>2013</v>
      </c>
      <c r="C48" s="528" t="str">
        <f>HLOOKUP(Introduction!$G$4,nametranslations,26,FALSE)</f>
        <v>Urban</v>
      </c>
      <c r="D48" s="531">
        <f>IF(ISBLANK(Regressions!D58), " ", Regressions!D58)</f>
        <v>943980.92353988648</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Denmark</v>
      </c>
      <c r="B49" s="529">
        <f>IF(ISBLANK(Regressions!B59), " ", Regressions!B59)</f>
        <v>2014</v>
      </c>
      <c r="C49" s="528" t="str">
        <f>HLOOKUP(Introduction!$G$4,nametranslations,26,FALSE)</f>
        <v>Urban</v>
      </c>
      <c r="D49" s="531">
        <f>IF(ISBLANK(Regressions!D59), " ", Regressions!D59)</f>
        <v>940313.98849517817</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Denmark</v>
      </c>
      <c r="B50" s="529">
        <f>IF(ISBLANK(Regressions!B60), " ", Regressions!B60)</f>
        <v>2015</v>
      </c>
      <c r="C50" s="528" t="str">
        <f>HLOOKUP(Introduction!$G$4,nametranslations,26,FALSE)</f>
        <v>Urban</v>
      </c>
      <c r="D50" s="531">
        <f>IF(ISBLANK(Regressions!D60), " ", Regressions!D60)</f>
        <v>934650.77772827155</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Denmark</v>
      </c>
      <c r="B51" s="529">
        <f>IF(ISBLANK(Regressions!B61), " ", Regressions!B61)</f>
        <v>2016</v>
      </c>
      <c r="C51" s="528" t="str">
        <f>HLOOKUP(Introduction!$G$4,nametranslations,26,FALSE)</f>
        <v>Urban</v>
      </c>
      <c r="D51" s="531">
        <f>IF(ISBLANK(Regressions!D61), " ", Regressions!D61)</f>
        <v>933043.72516601556</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Denmark</v>
      </c>
      <c r="B52" s="529">
        <f>IF(ISBLANK(Regressions!B62), " ", Regressions!B62)</f>
        <v>2017</v>
      </c>
      <c r="C52" s="528" t="str">
        <f>HLOOKUP(Introduction!$G$4,nametranslations,26,FALSE)</f>
        <v>Urban</v>
      </c>
      <c r="D52" s="531">
        <f>IF(ISBLANK(Regressions!D62), " ", Regressions!D62)</f>
        <v>928848.12954101572</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Denmark</v>
      </c>
      <c r="B53" s="529">
        <f>IF(ISBLANK(Regressions!B63), " ", Regressions!B63)</f>
        <v>2018</v>
      </c>
      <c r="C53" s="528" t="str">
        <f>HLOOKUP(Introduction!$G$4,nametranslations,26,FALSE)</f>
        <v>Urban</v>
      </c>
      <c r="D53" s="531">
        <f>IF(ISBLANK(Regressions!D63), " ", Regressions!D63)</f>
        <v>924011.81183616642</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Denmark</v>
      </c>
      <c r="B54" s="529">
        <f>IF(ISBLANK(Regressions!B64), " ", Regressions!B64)</f>
        <v>2019</v>
      </c>
      <c r="C54" s="528" t="str">
        <f>HLOOKUP(Introduction!$G$4,nametranslations,26,FALSE)</f>
        <v>Urban</v>
      </c>
      <c r="D54" s="531">
        <f>IF(ISBLANK(Regressions!D64), " ", Regressions!D64)</f>
        <v>919093.76497680671</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Denmark</v>
      </c>
      <c r="B55" s="529">
        <f>IF(ISBLANK(Regressions!B65), " ", Regressions!B65)</f>
        <v>2020</v>
      </c>
      <c r="C55" s="528" t="str">
        <f>HLOOKUP(Introduction!$G$4,nametranslations,26,FALSE)</f>
        <v>Urban</v>
      </c>
      <c r="D55" s="531">
        <f>IF(ISBLANK(Regressions!D65), " ", Regressions!D65)</f>
        <v>915742.93789878848</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Denmark</v>
      </c>
      <c r="B56" s="529">
        <f>IF(ISBLANK(Regressions!B66), " ", Regressions!B66)</f>
        <v>2021</v>
      </c>
      <c r="C56" s="528" t="str">
        <f>HLOOKUP(Introduction!$G$4,nametranslations,26,FALSE)</f>
        <v>Urban</v>
      </c>
      <c r="D56" s="531">
        <f>IF(ISBLANK(Regressions!D66), " ", Regressions!D66)</f>
        <v>914032.25307189941</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Denmark</v>
      </c>
      <c r="B57" s="529">
        <f>IF(ISBLANK(Regressions!B67), " ", Regressions!B67)</f>
        <v>2022</v>
      </c>
      <c r="C57" s="528" t="str">
        <f>HLOOKUP(Introduction!$G$4,nametranslations,26,FALSE)</f>
        <v>Urban</v>
      </c>
      <c r="D57" s="531">
        <f>IF(ISBLANK(Regressions!D67), " ", Regressions!D67)</f>
        <v>913204.86898017884</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Denmark</v>
      </c>
      <c r="B58" s="529">
        <f>IF(ISBLANK(Regressions!B68), " ", Regressions!B68)</f>
        <v>2023</v>
      </c>
      <c r="C58" s="528" t="str">
        <f>HLOOKUP(Introduction!$G$4,nametranslations,26,FALSE)</f>
        <v>Urban</v>
      </c>
      <c r="D58" s="531">
        <f>IF(ISBLANK(Regressions!D68), " ", Regressions!D68)</f>
        <v>920476.2669616699</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Denmark</v>
      </c>
      <c r="B59" s="529">
        <f>IF(ISBLANK(Regressions!B69), " ", Regressions!B69)</f>
        <v>2024</v>
      </c>
      <c r="C59" s="528" t="str">
        <f>HLOOKUP(Introduction!$G$4,nametranslations,26,FALSE)</f>
        <v>Urban</v>
      </c>
      <c r="D59" s="531">
        <f>IF(ISBLANK(Regressions!D69), " ", Regressions!D69)</f>
        <v>939232.64063850394</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Denmark</v>
      </c>
      <c r="B60" s="545">
        <f>IF(ISBLANK(Regressions!B70), " ", Regressions!B70)</f>
        <v>2025</v>
      </c>
      <c r="C60" s="544" t="str">
        <f>HLOOKUP(Introduction!$G$4,nametranslations,26,FALSE)</f>
        <v>Urban</v>
      </c>
      <c r="D60" s="546">
        <f>IF(ISBLANK(Regressions!D70), " ", Regressions!D70)</f>
        <v>940694.53816223145</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Denmark</v>
      </c>
      <c r="B61" s="529">
        <f>IF(ISBLANK(Regressions!B71), " ", Regressions!B71)</f>
        <v>2026</v>
      </c>
      <c r="C61" s="528" t="str">
        <f>HLOOKUP(Introduction!$G$4,nametranslations,26,FALSE)</f>
        <v>Urban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Denmark</v>
      </c>
      <c r="B62" s="529">
        <f>IF(ISBLANK(Regressions!B72), " ", Regressions!B72)</f>
        <v>2027</v>
      </c>
      <c r="C62" s="528" t="str">
        <f>HLOOKUP(Introduction!$G$4,nametranslations,26,FALSE)</f>
        <v>Urban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Denmark</v>
      </c>
      <c r="B63" s="529">
        <f>IF(ISBLANK(Regressions!B73), " ", Regressions!B73)</f>
        <v>2028</v>
      </c>
      <c r="C63" s="528" t="str">
        <f>HLOOKUP(Introduction!$G$4,nametranslations,26,FALSE)</f>
        <v>Urban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Denmark</v>
      </c>
      <c r="B64" s="529">
        <f>IF(ISBLANK(Regressions!B74), " ", Regressions!B74)</f>
        <v>2029</v>
      </c>
      <c r="C64" s="528" t="str">
        <f>HLOOKUP(Introduction!$G$4,nametranslations,26,FALSE)</f>
        <v>Urban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Denmark</v>
      </c>
      <c r="B65" s="529">
        <f>IF(ISBLANK(Regressions!B75), " ", Regressions!B75)</f>
        <v>2030</v>
      </c>
      <c r="C65" s="528" t="str">
        <f>HLOOKUP(Introduction!$G$4,nametranslations,26,FALSE)</f>
        <v>Urban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Denmark</v>
      </c>
      <c r="B66" s="529">
        <f>IF(ISBLANK(Regressions!B76), " ", Regressions!B76)</f>
        <v>2000</v>
      </c>
      <c r="C66" s="528" t="str">
        <f>HLOOKUP(Introduction!$G$4,nametranslations,25,FALSE)</f>
        <v>Rural</v>
      </c>
      <c r="D66" s="531">
        <f>IF(ISBLANK(Regressions!D76), " ", Regressions!D76)</f>
        <v>149165.85227577208</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Denmark</v>
      </c>
      <c r="B67" s="529">
        <f>IF(ISBLANK(Regressions!B77), " ", Regressions!B77)</f>
        <v>2001</v>
      </c>
      <c r="C67" s="528" t="str">
        <f>HLOOKUP(Introduction!$G$4,nametranslations,25,FALSE)</f>
        <v>Rural</v>
      </c>
      <c r="D67" s="531">
        <f>IF(ISBLANK(Regressions!D77), " ", Regressions!D77)</f>
        <v>150958.92504577638</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Denmark</v>
      </c>
      <c r="B68" s="529">
        <f>IF(ISBLANK(Regressions!B78), " ", Regressions!B78)</f>
        <v>2002</v>
      </c>
      <c r="C68" s="528" t="str">
        <f>HLOOKUP(Introduction!$G$4,nametranslations,25,FALSE)</f>
        <v>Rural</v>
      </c>
      <c r="D68" s="531">
        <f>IF(ISBLANK(Regressions!D78), " ", Regressions!D78)</f>
        <v>152150.97</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Denmark</v>
      </c>
      <c r="B69" s="529">
        <f>IF(ISBLANK(Regressions!B79), " ", Regressions!B79)</f>
        <v>2003</v>
      </c>
      <c r="C69" s="528" t="str">
        <f>HLOOKUP(Introduction!$G$4,nametranslations,25,FALSE)</f>
        <v>Rural</v>
      </c>
      <c r="D69" s="531">
        <f>IF(ISBLANK(Regressions!D79), " ", Regressions!D79)</f>
        <v>153325.88480773926</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Denmark</v>
      </c>
      <c r="B70" s="529">
        <f>IF(ISBLANK(Regressions!B80), " ", Regressions!B80)</f>
        <v>2004</v>
      </c>
      <c r="C70" s="528" t="str">
        <f>HLOOKUP(Introduction!$G$4,nametranslations,25,FALSE)</f>
        <v>Rural</v>
      </c>
      <c r="D70" s="531">
        <f>IF(ISBLANK(Regressions!D80), " ", Regressions!D80)</f>
        <v>153201.01251754761</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Denmark</v>
      </c>
      <c r="B71" s="529">
        <f>IF(ISBLANK(Regressions!B81), " ", Regressions!B81)</f>
        <v>2005</v>
      </c>
      <c r="C71" s="528" t="str">
        <f>HLOOKUP(Introduction!$G$4,nametranslations,25,FALSE)</f>
        <v>Rural</v>
      </c>
      <c r="D71" s="531">
        <f>IF(ISBLANK(Regressions!D81), " ", Regressions!D81)</f>
        <v>151407.81250518799</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Denmark</v>
      </c>
      <c r="B72" s="529">
        <f>IF(ISBLANK(Regressions!B82), " ", Regressions!B82)</f>
        <v>2006</v>
      </c>
      <c r="C72" s="528" t="str">
        <f>HLOOKUP(Introduction!$G$4,nametranslations,25,FALSE)</f>
        <v>Rural</v>
      </c>
      <c r="D72" s="531">
        <f>IF(ISBLANK(Regressions!D82), " ", Regressions!D82)</f>
        <v>149575.3761368561</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Denmark</v>
      </c>
      <c r="B73" s="529">
        <f>IF(ISBLANK(Regressions!B83), " ", Regressions!B83)</f>
        <v>2007</v>
      </c>
      <c r="C73" s="528" t="str">
        <f>HLOOKUP(Introduction!$G$4,nametranslations,25,FALSE)</f>
        <v>Rural</v>
      </c>
      <c r="D73" s="531">
        <f>IF(ISBLANK(Regressions!D83), " ", Regressions!D83)</f>
        <v>148268.21571258546</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Denmark</v>
      </c>
      <c r="B74" s="529">
        <f>IF(ISBLANK(Regressions!B84), " ", Regressions!B84)</f>
        <v>2008</v>
      </c>
      <c r="C74" s="528" t="str">
        <f>HLOOKUP(Introduction!$G$4,nametranslations,25,FALSE)</f>
        <v>Rural</v>
      </c>
      <c r="D74" s="531">
        <f>IF(ISBLANK(Regressions!D84), " ", Regressions!D84)</f>
        <v>146710.10578124999</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Denmark</v>
      </c>
      <c r="B75" s="529">
        <f>IF(ISBLANK(Regressions!B85), " ", Regressions!B85)</f>
        <v>2009</v>
      </c>
      <c r="C75" s="528" t="str">
        <f>HLOOKUP(Introduction!$G$4,nametranslations,25,FALSE)</f>
        <v>Rural</v>
      </c>
      <c r="D75" s="531">
        <f>IF(ISBLANK(Regressions!D85), " ", Regressions!D85)</f>
        <v>145282.16102859497</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Denmark</v>
      </c>
      <c r="B76" s="529">
        <f>IF(ISBLANK(Regressions!B86), " ", Regressions!B86)</f>
        <v>2010</v>
      </c>
      <c r="C76" s="528" t="str">
        <f>HLOOKUP(Introduction!$G$4,nametranslations,25,FALSE)</f>
        <v>Rural</v>
      </c>
      <c r="D76" s="531">
        <f>IF(ISBLANK(Regressions!D86), " ", Regressions!D86)</f>
        <v>143842.13388862609</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Denmark</v>
      </c>
      <c r="B77" s="529">
        <f>IF(ISBLANK(Regressions!B87), " ", Regressions!B87)</f>
        <v>2011</v>
      </c>
      <c r="C77" s="528" t="str">
        <f>HLOOKUP(Introduction!$G$4,nametranslations,25,FALSE)</f>
        <v>Rural</v>
      </c>
      <c r="D77" s="531">
        <f>IF(ISBLANK(Regressions!D87), " ", Regressions!D87)</f>
        <v>142008.13269561768</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Denmark</v>
      </c>
      <c r="B78" s="529">
        <f>IF(ISBLANK(Regressions!B88), " ", Regressions!B88)</f>
        <v>2012</v>
      </c>
      <c r="C78" s="528" t="str">
        <f>HLOOKUP(Introduction!$G$4,nametranslations,25,FALSE)</f>
        <v>Rural</v>
      </c>
      <c r="D78" s="531">
        <f>IF(ISBLANK(Regressions!D88), " ", Regressions!D88)</f>
        <v>139613.77125541685</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Denmark</v>
      </c>
      <c r="B79" s="529">
        <f>IF(ISBLANK(Regressions!B89), " ", Regressions!B89)</f>
        <v>2013</v>
      </c>
      <c r="C79" s="528" t="str">
        <f>HLOOKUP(Introduction!$G$4,nametranslations,25,FALSE)</f>
        <v>Rural</v>
      </c>
      <c r="D79" s="531">
        <f>IF(ISBLANK(Regressions!D89), " ", Regressions!D89)</f>
        <v>137425.07646011355</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Denmark</v>
      </c>
      <c r="B80" s="529">
        <f>IF(ISBLANK(Regressions!B90), " ", Regressions!B90)</f>
        <v>2014</v>
      </c>
      <c r="C80" s="528" t="str">
        <f>HLOOKUP(Introduction!$G$4,nametranslations,25,FALSE)</f>
        <v>Rural</v>
      </c>
      <c r="D80" s="531">
        <f>IF(ISBLANK(Regressions!D90), " ", Regressions!D90)</f>
        <v>135437.01150482177</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Denmark</v>
      </c>
      <c r="B81" s="529">
        <f>IF(ISBLANK(Regressions!B91), " ", Regressions!B91)</f>
        <v>2015</v>
      </c>
      <c r="C81" s="528" t="str">
        <f>HLOOKUP(Introduction!$G$4,nametranslations,25,FALSE)</f>
        <v>Rural</v>
      </c>
      <c r="D81" s="531">
        <f>IF(ISBLANK(Regressions!D91), " ", Regressions!D91)</f>
        <v>133204.2222717285</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Denmark</v>
      </c>
      <c r="B82" s="529">
        <f>IF(ISBLANK(Regressions!B92), " ", Regressions!B92)</f>
        <v>2016</v>
      </c>
      <c r="C82" s="528" t="str">
        <f>HLOOKUP(Introduction!$G$4,nametranslations,25,FALSE)</f>
        <v>Rural</v>
      </c>
      <c r="D82" s="531">
        <f>IF(ISBLANK(Regressions!D92), " ", Regressions!D92)</f>
        <v>131564.27483398438</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Denmark</v>
      </c>
      <c r="B83" s="529">
        <f>IF(ISBLANK(Regressions!B93), " ", Regressions!B93)</f>
        <v>2017</v>
      </c>
      <c r="C83" s="528" t="str">
        <f>HLOOKUP(Introduction!$G$4,nametranslations,25,FALSE)</f>
        <v>Rural</v>
      </c>
      <c r="D83" s="531">
        <f>IF(ISBLANK(Regressions!D93), " ", Regressions!D93)</f>
        <v>129583.87045898437</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Denmark</v>
      </c>
      <c r="B84" s="529">
        <f>IF(ISBLANK(Regressions!B94), " ", Regressions!B94)</f>
        <v>2018</v>
      </c>
      <c r="C84" s="528" t="str">
        <f>HLOOKUP(Introduction!$G$4,nametranslations,25,FALSE)</f>
        <v>Rural</v>
      </c>
      <c r="D84" s="531">
        <f>IF(ISBLANK(Regressions!D94), " ", Regressions!D94)</f>
        <v>127507.18816383362</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Denmark</v>
      </c>
      <c r="B85" s="529">
        <f>IF(ISBLANK(Regressions!B95), " ", Regressions!B95)</f>
        <v>2019</v>
      </c>
      <c r="C85" s="528" t="str">
        <f>HLOOKUP(Introduction!$G$4,nametranslations,25,FALSE)</f>
        <v>Rural</v>
      </c>
      <c r="D85" s="531">
        <f>IF(ISBLANK(Regressions!D95), " ", Regressions!D95)</f>
        <v>125402.23502319337</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Denmark</v>
      </c>
      <c r="B86" s="529">
        <f>IF(ISBLANK(Regressions!B96), " ", Regressions!B96)</f>
        <v>2020</v>
      </c>
      <c r="C86" s="528" t="str">
        <f>HLOOKUP(Introduction!$G$4,nametranslations,25,FALSE)</f>
        <v>Rural</v>
      </c>
      <c r="D86" s="531">
        <f>IF(ISBLANK(Regressions!D96), " ", Regressions!D96)</f>
        <v>123504.06210121154</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Denmark</v>
      </c>
      <c r="B87" s="529">
        <f>IF(ISBLANK(Regressions!B97), " ", Regressions!B97)</f>
        <v>2021</v>
      </c>
      <c r="C87" s="528" t="str">
        <f>HLOOKUP(Introduction!$G$4,nametranslations,25,FALSE)</f>
        <v>Rural</v>
      </c>
      <c r="D87" s="531">
        <f>IF(ISBLANK(Regressions!D97), " ", Regressions!D97)</f>
        <v>121815.74692810059</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Denmark</v>
      </c>
      <c r="B88" s="529">
        <f>IF(ISBLANK(Regressions!B98), " ", Regressions!B98)</f>
        <v>2022</v>
      </c>
      <c r="C88" s="528" t="str">
        <f>HLOOKUP(Introduction!$G$4,nametranslations,25,FALSE)</f>
        <v>Rural</v>
      </c>
      <c r="D88" s="531">
        <f>IF(ISBLANK(Regressions!D98), " ", Regressions!D98)</f>
        <v>120218.13101982117</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Denmark</v>
      </c>
      <c r="B89" s="529">
        <f>IF(ISBLANK(Regressions!B99), " ", Regressions!B99)</f>
        <v>2023</v>
      </c>
      <c r="C89" s="528" t="str">
        <f>HLOOKUP(Introduction!$G$4,nametranslations,25,FALSE)</f>
        <v>Rural</v>
      </c>
      <c r="D89" s="531">
        <f>IF(ISBLANK(Regressions!D99), " ", Regressions!D99)</f>
        <v>119668.73303833007</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Denmark</v>
      </c>
      <c r="B90" s="529">
        <f>IF(ISBLANK(Regressions!B100), " ", Regressions!B100)</f>
        <v>2024</v>
      </c>
      <c r="C90" s="528" t="str">
        <f>HLOOKUP(Introduction!$G$4,nametranslations,25,FALSE)</f>
        <v>Rural</v>
      </c>
      <c r="D90" s="531">
        <f>IF(ISBLANK(Regressions!D100), " ", Regressions!D100)</f>
        <v>120538.35936149597</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Denmark</v>
      </c>
      <c r="B91" s="545">
        <f>IF(ISBLANK(Regressions!B101), " ", Regressions!B101)</f>
        <v>2025</v>
      </c>
      <c r="C91" s="544" t="str">
        <f>HLOOKUP(Introduction!$G$4,nametranslations,25,FALSE)</f>
        <v>Rural</v>
      </c>
      <c r="D91" s="546">
        <f>IF(ISBLANK(Regressions!D101), " ", Regressions!D101)</f>
        <v>119135.46183776855</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Denmark</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Denmark</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Denmark</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Denmark</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Denmark</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Denmark</v>
      </c>
      <c r="B97" s="529">
        <f>IF(ISBLANK(Regressions!B107), " ", Regressions!B107)</f>
        <v>2000</v>
      </c>
      <c r="C97" s="528" t="str">
        <f>HLOOKUP(Introduction!$G$4,nametranslations,27,FALSE)</f>
        <v>Pre-primary</v>
      </c>
      <c r="D97" s="531">
        <f>IF(ISBLANK(Regressions!D107), " ", Regressions!D107)</f>
        <v>279709</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Denmark</v>
      </c>
      <c r="B98" s="529">
        <f>IF(ISBLANK(Regressions!B108), " ", Regressions!B108)</f>
        <v>2001</v>
      </c>
      <c r="C98" s="528" t="str">
        <f>HLOOKUP(Introduction!$G$4,nametranslations,27,FALSE)</f>
        <v>Pre-primary</v>
      </c>
      <c r="D98" s="531">
        <f>IF(ISBLANK(Regressions!D108), " ", Regressions!D108)</f>
        <v>279623</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Denmark</v>
      </c>
      <c r="B99" s="529">
        <f>IF(ISBLANK(Regressions!B109), " ", Regressions!B109)</f>
        <v>2002</v>
      </c>
      <c r="C99" s="528" t="str">
        <f>HLOOKUP(Introduction!$G$4,nametranslations,27,FALSE)</f>
        <v>Pre-primary</v>
      </c>
      <c r="D99" s="531">
        <f>IF(ISBLANK(Regressions!D109), " ", Regressions!D109)</f>
        <v>275900</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Denmark</v>
      </c>
      <c r="B100" s="529">
        <f>IF(ISBLANK(Regressions!B110), " ", Regressions!B110)</f>
        <v>2003</v>
      </c>
      <c r="C100" s="528" t="str">
        <f>HLOOKUP(Introduction!$G$4,nametranslations,27,FALSE)</f>
        <v>Pre-primary</v>
      </c>
      <c r="D100" s="531">
        <f>IF(ISBLANK(Regressions!D110), " ", Regressions!D110)</f>
        <v>272086</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Denmark</v>
      </c>
      <c r="B101" s="529">
        <f>IF(ISBLANK(Regressions!B111), " ", Regressions!B111)</f>
        <v>2004</v>
      </c>
      <c r="C101" s="528" t="str">
        <f>HLOOKUP(Introduction!$G$4,nametranslations,27,FALSE)</f>
        <v>Pre-primary</v>
      </c>
      <c r="D101" s="531">
        <f>IF(ISBLANK(Regressions!D111), " ", Regressions!D111)</f>
        <v>270956</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Denmark</v>
      </c>
      <c r="B102" s="529">
        <f>IF(ISBLANK(Regressions!B112), " ", Regressions!B112)</f>
        <v>2005</v>
      </c>
      <c r="C102" s="528" t="str">
        <f>HLOOKUP(Introduction!$G$4,nametranslations,27,FALSE)</f>
        <v>Pre-primary</v>
      </c>
      <c r="D102" s="531">
        <f>IF(ISBLANK(Regressions!D112), " ", Regressions!D112)</f>
        <v>267968</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Denmark</v>
      </c>
      <c r="B103" s="529">
        <f>IF(ISBLANK(Regressions!B113), " ", Regressions!B113)</f>
        <v>2006</v>
      </c>
      <c r="C103" s="528" t="str">
        <f>HLOOKUP(Introduction!$G$4,nametranslations,27,FALSE)</f>
        <v>Pre-primary</v>
      </c>
      <c r="D103" s="531">
        <f>IF(ISBLANK(Regressions!D113), " ", Regressions!D113)</f>
        <v>265078</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Denmark</v>
      </c>
      <c r="B104" s="529">
        <f>IF(ISBLANK(Regressions!B114), " ", Regressions!B114)</f>
        <v>2007</v>
      </c>
      <c r="C104" s="528" t="str">
        <f>HLOOKUP(Introduction!$G$4,nametranslations,27,FALSE)</f>
        <v>Pre-primary</v>
      </c>
      <c r="D104" s="531">
        <f>IF(ISBLANK(Regressions!D114), " ", Regressions!D114)</f>
        <v>263223</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Denmark</v>
      </c>
      <c r="B105" s="529">
        <f>IF(ISBLANK(Regressions!B115), " ", Regressions!B115)</f>
        <v>2008</v>
      </c>
      <c r="C105" s="528" t="str">
        <f>HLOOKUP(Introduction!$G$4,nametranslations,27,FALSE)</f>
        <v>Pre-primary</v>
      </c>
      <c r="D105" s="531">
        <f>IF(ISBLANK(Regressions!D115), " ", Regressions!D115)</f>
        <v>261015</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Denmark</v>
      </c>
      <c r="B106" s="529">
        <f>IF(ISBLANK(Regressions!B116), " ", Regressions!B116)</f>
        <v>2009</v>
      </c>
      <c r="C106" s="528" t="str">
        <f>HLOOKUP(Introduction!$G$4,nametranslations,27,FALSE)</f>
        <v>Pre-primary</v>
      </c>
      <c r="D106" s="531">
        <f>IF(ISBLANK(Regressions!D116), " ", Regressions!D116)</f>
        <v>260954</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Denmark</v>
      </c>
      <c r="B107" s="529">
        <f>IF(ISBLANK(Regressions!B117), " ", Regressions!B117)</f>
        <v>2010</v>
      </c>
      <c r="C107" s="528" t="str">
        <f>HLOOKUP(Introduction!$G$4,nametranslations,27,FALSE)</f>
        <v>Pre-primary</v>
      </c>
      <c r="D107" s="531">
        <f>IF(ISBLANK(Regressions!D117), " ", Regressions!D117)</f>
        <v>262787</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Denmark</v>
      </c>
      <c r="B108" s="529">
        <f>IF(ISBLANK(Regressions!B118), " ", Regressions!B118)</f>
        <v>2011</v>
      </c>
      <c r="C108" s="528" t="str">
        <f>HLOOKUP(Introduction!$G$4,nametranslations,27,FALSE)</f>
        <v>Pre-primary</v>
      </c>
      <c r="D108" s="531">
        <f>IF(ISBLANK(Regressions!D118), " ", Regressions!D118)</f>
        <v>197388</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Denmark</v>
      </c>
      <c r="B109" s="529">
        <f>IF(ISBLANK(Regressions!B119), " ", Regressions!B119)</f>
        <v>2012</v>
      </c>
      <c r="C109" s="528" t="str">
        <f>HLOOKUP(Introduction!$G$4,nametranslations,27,FALSE)</f>
        <v>Pre-primary</v>
      </c>
      <c r="D109" s="531">
        <f>IF(ISBLANK(Regressions!D119), " ", Regressions!D119)</f>
        <v>198393</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Denmark</v>
      </c>
      <c r="B110" s="529">
        <f>IF(ISBLANK(Regressions!B120), " ", Regressions!B120)</f>
        <v>2013</v>
      </c>
      <c r="C110" s="528" t="str">
        <f>HLOOKUP(Introduction!$G$4,nametranslations,27,FALSE)</f>
        <v>Pre-primary</v>
      </c>
      <c r="D110" s="531">
        <f>IF(ISBLANK(Regressions!D120), " ", Regressions!D120)</f>
        <v>196213</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Denmark</v>
      </c>
      <c r="B111" s="529">
        <f>IF(ISBLANK(Regressions!B121), " ", Regressions!B121)</f>
        <v>2014</v>
      </c>
      <c r="C111" s="528" t="str">
        <f>HLOOKUP(Introduction!$G$4,nametranslations,27,FALSE)</f>
        <v>Pre-primary</v>
      </c>
      <c r="D111" s="531">
        <f>IF(ISBLANK(Regressions!D121), " ", Regressions!D121)</f>
        <v>195596</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Denmark</v>
      </c>
      <c r="B112" s="529">
        <f>IF(ISBLANK(Regressions!B122), " ", Regressions!B122)</f>
        <v>2015</v>
      </c>
      <c r="C112" s="528" t="str">
        <f>HLOOKUP(Introduction!$G$4,nametranslations,27,FALSE)</f>
        <v>Pre-primary</v>
      </c>
      <c r="D112" s="531">
        <f>IF(ISBLANK(Regressions!D122), " ", Regressions!D122)</f>
        <v>189902</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Denmark</v>
      </c>
      <c r="B113" s="529">
        <f>IF(ISBLANK(Regressions!B123), " ", Regressions!B123)</f>
        <v>2016</v>
      </c>
      <c r="C113" s="528" t="str">
        <f>HLOOKUP(Introduction!$G$4,nametranslations,27,FALSE)</f>
        <v>Pre-primary</v>
      </c>
      <c r="D113" s="531">
        <f>IF(ISBLANK(Regressions!D123), " ", Regressions!D123)</f>
        <v>186381</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Denmark</v>
      </c>
      <c r="B114" s="529">
        <f>IF(ISBLANK(Regressions!B124), " ", Regressions!B124)</f>
        <v>2017</v>
      </c>
      <c r="C114" s="528" t="str">
        <f>HLOOKUP(Introduction!$G$4,nametranslations,27,FALSE)</f>
        <v>Pre-primary</v>
      </c>
      <c r="D114" s="531">
        <f>IF(ISBLANK(Regressions!D124), " ", Regressions!D124)</f>
        <v>179749</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Denmark</v>
      </c>
      <c r="B115" s="529">
        <f>IF(ISBLANK(Regressions!B125), " ", Regressions!B125)</f>
        <v>2018</v>
      </c>
      <c r="C115" s="528" t="str">
        <f>HLOOKUP(Introduction!$G$4,nametranslations,27,FALSE)</f>
        <v>Pre-primary</v>
      </c>
      <c r="D115" s="531">
        <f>IF(ISBLANK(Regressions!D125), " ", Regressions!D125)</f>
        <v>177514</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Denmark</v>
      </c>
      <c r="B116" s="529">
        <f>IF(ISBLANK(Regressions!B126), " ", Regressions!B126)</f>
        <v>2019</v>
      </c>
      <c r="C116" s="528" t="str">
        <f>HLOOKUP(Introduction!$G$4,nametranslations,27,FALSE)</f>
        <v>Pre-primary</v>
      </c>
      <c r="D116" s="531">
        <f>IF(ISBLANK(Regressions!D126), " ", Regressions!D126)</f>
        <v>176861</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Denmark</v>
      </c>
      <c r="B117" s="529">
        <f>IF(ISBLANK(Regressions!B127), " ", Regressions!B127)</f>
        <v>2020</v>
      </c>
      <c r="C117" s="528" t="str">
        <f>HLOOKUP(Introduction!$G$4,nametranslations,27,FALSE)</f>
        <v>Pre-primary</v>
      </c>
      <c r="D117" s="531">
        <f>IF(ISBLANK(Regressions!D127), " ", Regressions!D127)</f>
        <v>181351</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Denmark</v>
      </c>
      <c r="B118" s="529">
        <f>IF(ISBLANK(Regressions!B128), " ", Regressions!B128)</f>
        <v>2021</v>
      </c>
      <c r="C118" s="528" t="str">
        <f>HLOOKUP(Introduction!$G$4,nametranslations,27,FALSE)</f>
        <v>Pre-primary</v>
      </c>
      <c r="D118" s="531">
        <f>IF(ISBLANK(Regressions!D128), " ", Regressions!D128)</f>
        <v>184769</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Denmark</v>
      </c>
      <c r="B119" s="529">
        <f>IF(ISBLANK(Regressions!B129), " ", Regressions!B129)</f>
        <v>2022</v>
      </c>
      <c r="C119" s="528" t="str">
        <f>HLOOKUP(Introduction!$G$4,nametranslations,27,FALSE)</f>
        <v>Pre-primary</v>
      </c>
      <c r="D119" s="531">
        <f>IF(ISBLANK(Regressions!D129), " ", Regressions!D129)</f>
        <v>187325</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Denmark</v>
      </c>
      <c r="B120" s="529">
        <f>IF(ISBLANK(Regressions!B130), " ", Regressions!B130)</f>
        <v>2023</v>
      </c>
      <c r="C120" s="528" t="str">
        <f>HLOOKUP(Introduction!$G$4,nametranslations,27,FALSE)</f>
        <v>Pre-primary</v>
      </c>
      <c r="D120" s="531">
        <f>IF(ISBLANK(Regressions!D130), " ", Regressions!D130)</f>
        <v>188394</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Denmark</v>
      </c>
      <c r="B121" s="529">
        <f>IF(ISBLANK(Regressions!B131), " ", Regressions!B131)</f>
        <v>2024</v>
      </c>
      <c r="C121" s="528" t="str">
        <f>HLOOKUP(Introduction!$G$4,nametranslations,27,FALSE)</f>
        <v>Pre-primary</v>
      </c>
      <c r="D121" s="531">
        <f>IF(ISBLANK(Regressions!D131), " ", Regressions!D131)</f>
        <v>156739</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Denmark</v>
      </c>
      <c r="B122" s="545">
        <f>IF(ISBLANK(Regressions!B132), " ", Regressions!B132)</f>
        <v>2025</v>
      </c>
      <c r="C122" s="544" t="str">
        <f>HLOOKUP(Introduction!$G$4,nametranslations,27,FALSE)</f>
        <v>Pre-primary</v>
      </c>
      <c r="D122" s="546">
        <f>IF(ISBLANK(Regressions!D132), " ", Regressions!D132)</f>
        <v>151282</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Denmark</v>
      </c>
      <c r="B123" s="529">
        <f>IF(ISBLANK(Regressions!B133), " ", Regressions!B133)</f>
        <v>2026</v>
      </c>
      <c r="C123" s="528" t="str">
        <f>HLOOKUP(Introduction!$G$4,nametranslations,27,FALSE)</f>
        <v>Pre-primary</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Denmark</v>
      </c>
      <c r="B124" s="529">
        <f>IF(ISBLANK(Regressions!B134), " ", Regressions!B134)</f>
        <v>2027</v>
      </c>
      <c r="C124" s="528" t="str">
        <f>HLOOKUP(Introduction!$G$4,nametranslations,27,FALSE)</f>
        <v>Pre-primary</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Denmark</v>
      </c>
      <c r="B125" s="529">
        <f>IF(ISBLANK(Regressions!B135), " ", Regressions!B135)</f>
        <v>2028</v>
      </c>
      <c r="C125" s="528" t="str">
        <f>HLOOKUP(Introduction!$G$4,nametranslations,27,FALSE)</f>
        <v>Pre-primary</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Denmark</v>
      </c>
      <c r="B126" s="529">
        <f>IF(ISBLANK(Regressions!B136), " ", Regressions!B136)</f>
        <v>2029</v>
      </c>
      <c r="C126" s="528" t="str">
        <f>HLOOKUP(Introduction!$G$4,nametranslations,27,FALSE)</f>
        <v>Pre-primary</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Denmark</v>
      </c>
      <c r="B127" s="529">
        <f>IF(ISBLANK(Regressions!B137), " ", Regressions!B137)</f>
        <v>2030</v>
      </c>
      <c r="C127" s="528" t="str">
        <f>HLOOKUP(Introduction!$G$4,nametranslations,27,FALSE)</f>
        <v>Pre-primary</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Denmark</v>
      </c>
      <c r="B128" s="529">
        <f>IF(ISBLANK(Regressions!B138), " ", Regressions!B138)</f>
        <v>2000</v>
      </c>
      <c r="C128" s="528" t="str">
        <f>HLOOKUP(Introduction!$G$4,nametranslations,28,FALSE)</f>
        <v>Primary</v>
      </c>
      <c r="D128" s="531">
        <f>IF(ISBLANK(Regressions!D138), " ", Regressions!D138)</f>
        <v>385465</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Denmark</v>
      </c>
      <c r="B129" s="529">
        <f>IF(ISBLANK(Regressions!B139), " ", Regressions!B139)</f>
        <v>2001</v>
      </c>
      <c r="C129" s="528" t="str">
        <f>HLOOKUP(Introduction!$G$4,nametranslations,28,FALSE)</f>
        <v>Primary</v>
      </c>
      <c r="D129" s="531">
        <f>IF(ISBLANK(Regressions!D139), " ", Regressions!D139)</f>
        <v>396979</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Denmark</v>
      </c>
      <c r="B130" s="529">
        <f>IF(ISBLANK(Regressions!B140), " ", Regressions!B140)</f>
        <v>2002</v>
      </c>
      <c r="C130" s="528" t="str">
        <f>HLOOKUP(Introduction!$G$4,nametranslations,28,FALSE)</f>
        <v>Primary</v>
      </c>
      <c r="D130" s="531">
        <f>IF(ISBLANK(Regressions!D140), " ", Regressions!D140)</f>
        <v>408312</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Denmark</v>
      </c>
      <c r="B131" s="529">
        <f>IF(ISBLANK(Regressions!B141), " ", Regressions!B141)</f>
        <v>2003</v>
      </c>
      <c r="C131" s="528" t="str">
        <f>HLOOKUP(Introduction!$G$4,nametranslations,28,FALSE)</f>
        <v>Primary</v>
      </c>
      <c r="D131" s="531">
        <f>IF(ISBLANK(Regressions!D141), " ", Regressions!D141)</f>
        <v>416640</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Denmark</v>
      </c>
      <c r="B132" s="529">
        <f>IF(ISBLANK(Regressions!B142), " ", Regressions!B142)</f>
        <v>2004</v>
      </c>
      <c r="C132" s="528" t="str">
        <f>HLOOKUP(Introduction!$G$4,nametranslations,28,FALSE)</f>
        <v>Primary</v>
      </c>
      <c r="D132" s="531">
        <f>IF(ISBLANK(Regressions!D142), " ", Regressions!D142)</f>
        <v>419806</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Denmark</v>
      </c>
      <c r="B133" s="529">
        <f>IF(ISBLANK(Regressions!B143), " ", Regressions!B143)</f>
        <v>2005</v>
      </c>
      <c r="C133" s="528" t="str">
        <f>HLOOKUP(Introduction!$G$4,nametranslations,28,FALSE)</f>
        <v>Primary</v>
      </c>
      <c r="D133" s="531">
        <f>IF(ISBLANK(Regressions!D143), " ", Regressions!D143)</f>
        <v>421648</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Denmark</v>
      </c>
      <c r="B134" s="529">
        <f>IF(ISBLANK(Regressions!B144), " ", Regressions!B144)</f>
        <v>2006</v>
      </c>
      <c r="C134" s="528" t="str">
        <f>HLOOKUP(Introduction!$G$4,nametranslations,28,FALSE)</f>
        <v>Primary</v>
      </c>
      <c r="D134" s="531">
        <f>IF(ISBLANK(Regressions!D144), " ", Regressions!D144)</f>
        <v>418530</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Denmark</v>
      </c>
      <c r="B135" s="529">
        <f>IF(ISBLANK(Regressions!B145), " ", Regressions!B145)</f>
        <v>2007</v>
      </c>
      <c r="C135" s="528" t="str">
        <f>HLOOKUP(Introduction!$G$4,nametranslations,28,FALSE)</f>
        <v>Primary</v>
      </c>
      <c r="D135" s="531">
        <f>IF(ISBLANK(Regressions!D145), " ", Regressions!D145)</f>
        <v>415793</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Denmark</v>
      </c>
      <c r="B136" s="529">
        <f>IF(ISBLANK(Regressions!B146), " ", Regressions!B146)</f>
        <v>2008</v>
      </c>
      <c r="C136" s="528" t="str">
        <f>HLOOKUP(Introduction!$G$4,nametranslations,28,FALSE)</f>
        <v>Primary</v>
      </c>
      <c r="D136" s="531">
        <f>IF(ISBLANK(Regressions!D146), " ", Regressions!D146)</f>
        <v>411799</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Denmark</v>
      </c>
      <c r="B137" s="529">
        <f>IF(ISBLANK(Regressions!B147), " ", Regressions!B147)</f>
        <v>2009</v>
      </c>
      <c r="C137" s="528" t="str">
        <f>HLOOKUP(Introduction!$G$4,nametranslations,28,FALSE)</f>
        <v>Primary</v>
      </c>
      <c r="D137" s="531">
        <f>IF(ISBLANK(Regressions!D147), " ", Regressions!D147)</f>
        <v>406612</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Denmark</v>
      </c>
      <c r="B138" s="529">
        <f>IF(ISBLANK(Regressions!B148), " ", Regressions!B148)</f>
        <v>2010</v>
      </c>
      <c r="C138" s="528" t="str">
        <f>HLOOKUP(Introduction!$G$4,nametranslations,28,FALSE)</f>
        <v>Primary</v>
      </c>
      <c r="D138" s="531">
        <f>IF(ISBLANK(Regressions!D148), " ", Regressions!D148)</f>
        <v>402613</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Denmark</v>
      </c>
      <c r="B139" s="529">
        <f>IF(ISBLANK(Regressions!B149), " ", Regressions!B149)</f>
        <v>2011</v>
      </c>
      <c r="C139" s="528" t="str">
        <f>HLOOKUP(Introduction!$G$4,nametranslations,28,FALSE)</f>
        <v>Primary</v>
      </c>
      <c r="D139" s="531">
        <f>IF(ISBLANK(Regressions!D149), " ", Regressions!D149)</f>
        <v>465236</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Denmark</v>
      </c>
      <c r="B140" s="529">
        <f>IF(ISBLANK(Regressions!B150), " ", Regressions!B150)</f>
        <v>2012</v>
      </c>
      <c r="C140" s="528" t="str">
        <f>HLOOKUP(Introduction!$G$4,nametranslations,28,FALSE)</f>
        <v>Primary</v>
      </c>
      <c r="D140" s="531">
        <f>IF(ISBLANK(Regressions!D150), " ", Regressions!D150)</f>
        <v>463706</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Denmark</v>
      </c>
      <c r="B141" s="529">
        <f>IF(ISBLANK(Regressions!B151), " ", Regressions!B151)</f>
        <v>2013</v>
      </c>
      <c r="C141" s="528" t="str">
        <f>HLOOKUP(Introduction!$G$4,nametranslations,28,FALSE)</f>
        <v>Primary</v>
      </c>
      <c r="D141" s="531">
        <f>IF(ISBLANK(Regressions!D151), " ", Regressions!D151)</f>
        <v>463545</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Denmark</v>
      </c>
      <c r="B142" s="529">
        <f>IF(ISBLANK(Regressions!B152), " ", Regressions!B152)</f>
        <v>2014</v>
      </c>
      <c r="C142" s="528" t="str">
        <f>HLOOKUP(Introduction!$G$4,nametranslations,28,FALSE)</f>
        <v>Primary</v>
      </c>
      <c r="D142" s="531">
        <f>IF(ISBLANK(Regressions!D152), " ", Regressions!D152)</f>
        <v>462046</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Denmark</v>
      </c>
      <c r="B143" s="529">
        <f>IF(ISBLANK(Regressions!B153), " ", Regressions!B153)</f>
        <v>2015</v>
      </c>
      <c r="C143" s="528" t="str">
        <f>HLOOKUP(Introduction!$G$4,nametranslations,28,FALSE)</f>
        <v>Primary</v>
      </c>
      <c r="D143" s="531">
        <f>IF(ISBLANK(Regressions!D153), " ", Regressions!D153)</f>
        <v>464439</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Denmark</v>
      </c>
      <c r="B144" s="529">
        <f>IF(ISBLANK(Regressions!B154), " ", Regressions!B154)</f>
        <v>2016</v>
      </c>
      <c r="C144" s="528" t="str">
        <f>HLOOKUP(Introduction!$G$4,nametranslations,28,FALSE)</f>
        <v>Primary</v>
      </c>
      <c r="D144" s="531">
        <f>IF(ISBLANK(Regressions!D154), " ", Regressions!D154)</f>
        <v>466924</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Denmark</v>
      </c>
      <c r="B145" s="529">
        <f>IF(ISBLANK(Regressions!B155), " ", Regressions!B155)</f>
        <v>2017</v>
      </c>
      <c r="C145" s="528" t="str">
        <f>HLOOKUP(Introduction!$G$4,nametranslations,28,FALSE)</f>
        <v>Primary</v>
      </c>
      <c r="D145" s="531">
        <f>IF(ISBLANK(Regressions!D155), " ", Regressions!D155)</f>
        <v>468875</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Denmark</v>
      </c>
      <c r="B146" s="529">
        <f>IF(ISBLANK(Regressions!B156), " ", Regressions!B156)</f>
        <v>2018</v>
      </c>
      <c r="C146" s="528" t="str">
        <f>HLOOKUP(Introduction!$G$4,nametranslations,28,FALSE)</f>
        <v>Primary</v>
      </c>
      <c r="D146" s="531">
        <f>IF(ISBLANK(Regressions!D156), " ", Regressions!D156)</f>
        <v>464880</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Denmark</v>
      </c>
      <c r="B147" s="529">
        <f>IF(ISBLANK(Regressions!B157), " ", Regressions!B157)</f>
        <v>2019</v>
      </c>
      <c r="C147" s="528" t="str">
        <f>HLOOKUP(Introduction!$G$4,nametranslations,28,FALSE)</f>
        <v>Primary</v>
      </c>
      <c r="D147" s="531">
        <f>IF(ISBLANK(Regressions!D157), " ", Regressions!D157)</f>
        <v>459343</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Denmark</v>
      </c>
      <c r="B148" s="529">
        <f>IF(ISBLANK(Regressions!B158), " ", Regressions!B158)</f>
        <v>2020</v>
      </c>
      <c r="C148" s="528" t="str">
        <f>HLOOKUP(Introduction!$G$4,nametranslations,28,FALSE)</f>
        <v>Primary</v>
      </c>
      <c r="D148" s="531">
        <f>IF(ISBLANK(Regressions!D158), " ", Regressions!D158)</f>
        <v>450184</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Denmark</v>
      </c>
      <c r="B149" s="529">
        <f>IF(ISBLANK(Regressions!B159), " ", Regressions!B159)</f>
        <v>2021</v>
      </c>
      <c r="C149" s="528" t="str">
        <f>HLOOKUP(Introduction!$G$4,nametranslations,28,FALSE)</f>
        <v>Primary</v>
      </c>
      <c r="D149" s="531">
        <f>IF(ISBLANK(Regressions!D159), " ", Regressions!D159)</f>
        <v>442578</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Denmark</v>
      </c>
      <c r="B150" s="529">
        <f>IF(ISBLANK(Regressions!B160), " ", Regressions!B160)</f>
        <v>2022</v>
      </c>
      <c r="C150" s="528" t="str">
        <f>HLOOKUP(Introduction!$G$4,nametranslations,28,FALSE)</f>
        <v>Primary</v>
      </c>
      <c r="D150" s="531">
        <f>IF(ISBLANK(Regressions!D160), " ", Regressions!D160)</f>
        <v>434445</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Denmark</v>
      </c>
      <c r="B151" s="529">
        <f>IF(ISBLANK(Regressions!B161), " ", Regressions!B161)</f>
        <v>2023</v>
      </c>
      <c r="C151" s="528" t="str">
        <f>HLOOKUP(Introduction!$G$4,nametranslations,28,FALSE)</f>
        <v>Primary</v>
      </c>
      <c r="D151" s="531">
        <f>IF(ISBLANK(Regressions!D161), " ", Regressions!D161)</f>
        <v>436537</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Denmark</v>
      </c>
      <c r="B152" s="529">
        <f>IF(ISBLANK(Regressions!B162), " ", Regressions!B162)</f>
        <v>2024</v>
      </c>
      <c r="C152" s="528" t="str">
        <f>HLOOKUP(Introduction!$G$4,nametranslations,28,FALSE)</f>
        <v>Primary</v>
      </c>
      <c r="D152" s="531">
        <f>IF(ISBLANK(Regressions!D162), " ", Regressions!D162)</f>
        <v>468869</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Denmark</v>
      </c>
      <c r="B153" s="545">
        <f>IF(ISBLANK(Regressions!B163), " ", Regressions!B163)</f>
        <v>2025</v>
      </c>
      <c r="C153" s="544" t="str">
        <f>HLOOKUP(Introduction!$G$4,nametranslations,28,FALSE)</f>
        <v>Primary</v>
      </c>
      <c r="D153" s="546">
        <f>IF(ISBLANK(Regressions!D163), " ", Regressions!D163)</f>
        <v>471555</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Denmark</v>
      </c>
      <c r="B154" s="529">
        <f>IF(ISBLANK(Regressions!B164), " ", Regressions!B164)</f>
        <v>2026</v>
      </c>
      <c r="C154" s="528" t="str">
        <f>HLOOKUP(Introduction!$G$4,nametranslations,28,FALSE)</f>
        <v>Primary</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Denmark</v>
      </c>
      <c r="B155" s="529">
        <f>IF(ISBLANK(Regressions!B165), " ", Regressions!B165)</f>
        <v>2027</v>
      </c>
      <c r="C155" s="528" t="str">
        <f>HLOOKUP(Introduction!$G$4,nametranslations,28,FALSE)</f>
        <v>Primary</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Denmark</v>
      </c>
      <c r="B156" s="529">
        <f>IF(ISBLANK(Regressions!B166), " ", Regressions!B166)</f>
        <v>2028</v>
      </c>
      <c r="C156" s="528" t="str">
        <f>HLOOKUP(Introduction!$G$4,nametranslations,28,FALSE)</f>
        <v>Primary</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Denmark</v>
      </c>
      <c r="B157" s="529">
        <f>IF(ISBLANK(Regressions!B167), " ", Regressions!B167)</f>
        <v>2029</v>
      </c>
      <c r="C157" s="528" t="str">
        <f>HLOOKUP(Introduction!$G$4,nametranslations,28,FALSE)</f>
        <v>Primary</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Denmark</v>
      </c>
      <c r="B158" s="529">
        <f>IF(ISBLANK(Regressions!B168), " ", Regressions!B168)</f>
        <v>2030</v>
      </c>
      <c r="C158" s="528" t="str">
        <f>HLOOKUP(Introduction!$G$4,nametranslations,28,FALSE)</f>
        <v>Primary</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Denmark</v>
      </c>
      <c r="B159" s="529">
        <f>IF(ISBLANK(Regressions!B169), " ", Regressions!B169)</f>
        <v>2000</v>
      </c>
      <c r="C159" s="528" t="str">
        <f>HLOOKUP(Introduction!$G$4,nametranslations,29,FALSE)</f>
        <v>Secondary</v>
      </c>
      <c r="D159" s="531">
        <f>IF(ISBLANK(Regressions!D169), " ", Regressions!D169)</f>
        <v>335939</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Denmark</v>
      </c>
      <c r="B160" s="529">
        <f>IF(ISBLANK(Regressions!B170), " ", Regressions!B170)</f>
        <v>2001</v>
      </c>
      <c r="C160" s="528" t="str">
        <f>HLOOKUP(Introduction!$G$4,nametranslations,29,FALSE)</f>
        <v>Secondary</v>
      </c>
      <c r="D160" s="531">
        <f>IF(ISBLANK(Regressions!D170), " ", Regressions!D170)</f>
        <v>339956</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Denmark</v>
      </c>
      <c r="B161" s="529">
        <f>IF(ISBLANK(Regressions!B171), " ", Regressions!B171)</f>
        <v>2002</v>
      </c>
      <c r="C161" s="528" t="str">
        <f>HLOOKUP(Introduction!$G$4,nametranslations,29,FALSE)</f>
        <v>Secondary</v>
      </c>
      <c r="D161" s="531">
        <f>IF(ISBLANK(Regressions!D171), " ", Regressions!D171)</f>
        <v>347320</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Denmark</v>
      </c>
      <c r="B162" s="529">
        <f>IF(ISBLANK(Regressions!B172), " ", Regressions!B172)</f>
        <v>2003</v>
      </c>
      <c r="C162" s="528" t="str">
        <f>HLOOKUP(Introduction!$G$4,nametranslations,29,FALSE)</f>
        <v>Secondary</v>
      </c>
      <c r="D162" s="531">
        <f>IF(ISBLANK(Regressions!D172), " ", Regressions!D172)</f>
        <v>358582</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Denmark</v>
      </c>
      <c r="B163" s="529">
        <f>IF(ISBLANK(Regressions!B173), " ", Regressions!B173)</f>
        <v>2004</v>
      </c>
      <c r="C163" s="528" t="str">
        <f>HLOOKUP(Introduction!$G$4,nametranslations,29,FALSE)</f>
        <v>Secondary</v>
      </c>
      <c r="D163" s="531">
        <f>IF(ISBLANK(Regressions!D173), " ", Regressions!D173)</f>
        <v>370628</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Denmark</v>
      </c>
      <c r="B164" s="529">
        <f>IF(ISBLANK(Regressions!B174), " ", Regressions!B174)</f>
        <v>2005</v>
      </c>
      <c r="C164" s="528" t="str">
        <f>HLOOKUP(Introduction!$G$4,nametranslations,29,FALSE)</f>
        <v>Secondary</v>
      </c>
      <c r="D164" s="531">
        <f>IF(ISBLANK(Regressions!D174), " ", Regressions!D174)</f>
        <v>380858</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Denmark</v>
      </c>
      <c r="B165" s="529">
        <f>IF(ISBLANK(Regressions!B175), " ", Regressions!B175)</f>
        <v>2006</v>
      </c>
      <c r="C165" s="528" t="str">
        <f>HLOOKUP(Introduction!$G$4,nametranslations,29,FALSE)</f>
        <v>Secondary</v>
      </c>
      <c r="D165" s="531">
        <f>IF(ISBLANK(Regressions!D175), " ", Regressions!D175)</f>
        <v>392319</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Denmark</v>
      </c>
      <c r="B166" s="529">
        <f>IF(ISBLANK(Regressions!B176), " ", Regressions!B176)</f>
        <v>2007</v>
      </c>
      <c r="C166" s="528" t="str">
        <f>HLOOKUP(Introduction!$G$4,nametranslations,29,FALSE)</f>
        <v>Secondary</v>
      </c>
      <c r="D166" s="531">
        <f>IF(ISBLANK(Regressions!D176), " ", Regressions!D176)</f>
        <v>402681</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Denmark</v>
      </c>
      <c r="B167" s="529">
        <f>IF(ISBLANK(Regressions!B177), " ", Regressions!B177)</f>
        <v>2008</v>
      </c>
      <c r="C167" s="528" t="str">
        <f>HLOOKUP(Introduction!$G$4,nametranslations,29,FALSE)</f>
        <v>Secondary</v>
      </c>
      <c r="D167" s="531">
        <f>IF(ISBLANK(Regressions!D177), " ", Regressions!D177)</f>
        <v>412882</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Denmark</v>
      </c>
      <c r="B168" s="529">
        <f>IF(ISBLANK(Regressions!B178), " ", Regressions!B178)</f>
        <v>2009</v>
      </c>
      <c r="C168" s="528" t="str">
        <f>HLOOKUP(Introduction!$G$4,nametranslations,29,FALSE)</f>
        <v>Secondary</v>
      </c>
      <c r="D168" s="531">
        <f>IF(ISBLANK(Regressions!D178), " ", Regressions!D178)</f>
        <v>421016</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Denmark</v>
      </c>
      <c r="B169" s="529">
        <f>IF(ISBLANK(Regressions!B179), " ", Regressions!B179)</f>
        <v>2010</v>
      </c>
      <c r="C169" s="528" t="str">
        <f>HLOOKUP(Introduction!$G$4,nametranslations,29,FALSE)</f>
        <v>Secondary</v>
      </c>
      <c r="D169" s="531">
        <f>IF(ISBLANK(Regressions!D179), " ", Regressions!D179)</f>
        <v>423901</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Denmark</v>
      </c>
      <c r="B170" s="529">
        <f>IF(ISBLANK(Regressions!B180), " ", Regressions!B180)</f>
        <v>2011</v>
      </c>
      <c r="C170" s="528" t="str">
        <f>HLOOKUP(Introduction!$G$4,nametranslations,29,FALSE)</f>
        <v>Secondary</v>
      </c>
      <c r="D170" s="531">
        <f>IF(ISBLANK(Regressions!D180), " ", Regressions!D180)</f>
        <v>426145</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Denmark</v>
      </c>
      <c r="B171" s="529">
        <f>IF(ISBLANK(Regressions!B181), " ", Regressions!B181)</f>
        <v>2012</v>
      </c>
      <c r="C171" s="528" t="str">
        <f>HLOOKUP(Introduction!$G$4,nametranslations,29,FALSE)</f>
        <v>Secondary</v>
      </c>
      <c r="D171" s="531">
        <f>IF(ISBLANK(Regressions!D181), " ", Regressions!D181)</f>
        <v>423714</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Denmark</v>
      </c>
      <c r="B172" s="529">
        <f>IF(ISBLANK(Regressions!B182), " ", Regressions!B182)</f>
        <v>2013</v>
      </c>
      <c r="C172" s="528" t="str">
        <f>HLOOKUP(Introduction!$G$4,nametranslations,29,FALSE)</f>
        <v>Secondary</v>
      </c>
      <c r="D172" s="531">
        <f>IF(ISBLANK(Regressions!D182), " ", Regressions!D182)</f>
        <v>421648</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Denmark</v>
      </c>
      <c r="B173" s="529">
        <f>IF(ISBLANK(Regressions!B183), " ", Regressions!B183)</f>
        <v>2014</v>
      </c>
      <c r="C173" s="528" t="str">
        <f>HLOOKUP(Introduction!$G$4,nametranslations,29,FALSE)</f>
        <v>Secondary</v>
      </c>
      <c r="D173" s="531">
        <f>IF(ISBLANK(Regressions!D183), " ", Regressions!D183)</f>
        <v>418109</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Denmark</v>
      </c>
      <c r="B174" s="529">
        <f>IF(ISBLANK(Regressions!B184), " ", Regressions!B184)</f>
        <v>2015</v>
      </c>
      <c r="C174" s="528" t="str">
        <f>HLOOKUP(Introduction!$G$4,nametranslations,29,FALSE)</f>
        <v>Secondary</v>
      </c>
      <c r="D174" s="531">
        <f>IF(ISBLANK(Regressions!D184), " ", Regressions!D184)</f>
        <v>413514</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Denmark</v>
      </c>
      <c r="B175" s="529">
        <f>IF(ISBLANK(Regressions!B185), " ", Regressions!B185)</f>
        <v>2016</v>
      </c>
      <c r="C175" s="528" t="str">
        <f>HLOOKUP(Introduction!$G$4,nametranslations,29,FALSE)</f>
        <v>Secondary</v>
      </c>
      <c r="D175" s="531">
        <f>IF(ISBLANK(Regressions!D185), " ", Regressions!D185)</f>
        <v>411303</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Denmark</v>
      </c>
      <c r="B176" s="529">
        <f>IF(ISBLANK(Regressions!B186), " ", Regressions!B186)</f>
        <v>2017</v>
      </c>
      <c r="C176" s="528" t="str">
        <f>HLOOKUP(Introduction!$G$4,nametranslations,29,FALSE)</f>
        <v>Secondary</v>
      </c>
      <c r="D176" s="531">
        <f>IF(ISBLANK(Regressions!D186), " ", Regressions!D186)</f>
        <v>409808</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Denmark</v>
      </c>
      <c r="B177" s="529">
        <f>IF(ISBLANK(Regressions!B187), " ", Regressions!B187)</f>
        <v>2018</v>
      </c>
      <c r="C177" s="528" t="str">
        <f>HLOOKUP(Introduction!$G$4,nametranslations,29,FALSE)</f>
        <v>Secondary</v>
      </c>
      <c r="D177" s="531">
        <f>IF(ISBLANK(Regressions!D187), " ", Regressions!D187)</f>
        <v>409125</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Denmark</v>
      </c>
      <c r="B178" s="529">
        <f>IF(ISBLANK(Regressions!B188), " ", Regressions!B188)</f>
        <v>2019</v>
      </c>
      <c r="C178" s="528" t="str">
        <f>HLOOKUP(Introduction!$G$4,nametranslations,29,FALSE)</f>
        <v>Secondary</v>
      </c>
      <c r="D178" s="531">
        <f>IF(ISBLANK(Regressions!D188), " ", Regressions!D188)</f>
        <v>408292</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Denmark</v>
      </c>
      <c r="B179" s="529">
        <f>IF(ISBLANK(Regressions!B189), " ", Regressions!B189)</f>
        <v>2020</v>
      </c>
      <c r="C179" s="528" t="str">
        <f>HLOOKUP(Introduction!$G$4,nametranslations,29,FALSE)</f>
        <v>Secondary</v>
      </c>
      <c r="D179" s="531">
        <f>IF(ISBLANK(Regressions!D189), " ", Regressions!D189)</f>
        <v>407712</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Denmark</v>
      </c>
      <c r="B180" s="529">
        <f>IF(ISBLANK(Regressions!B190), " ", Regressions!B190)</f>
        <v>2021</v>
      </c>
      <c r="C180" s="528" t="str">
        <f>HLOOKUP(Introduction!$G$4,nametranslations,29,FALSE)</f>
        <v>Secondary</v>
      </c>
      <c r="D180" s="531">
        <f>IF(ISBLANK(Regressions!D190), " ", Regressions!D190)</f>
        <v>408501</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Denmark</v>
      </c>
      <c r="B181" s="529">
        <f>IF(ISBLANK(Regressions!B191), " ", Regressions!B191)</f>
        <v>2022</v>
      </c>
      <c r="C181" s="528" t="str">
        <f>HLOOKUP(Introduction!$G$4,nametranslations,29,FALSE)</f>
        <v>Secondary</v>
      </c>
      <c r="D181" s="531">
        <f>IF(ISBLANK(Regressions!D191), " ", Regressions!D191)</f>
        <v>411653</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Denmark</v>
      </c>
      <c r="B182" s="529">
        <f>IF(ISBLANK(Regressions!B192), " ", Regressions!B192)</f>
        <v>2023</v>
      </c>
      <c r="C182" s="528" t="str">
        <f>HLOOKUP(Introduction!$G$4,nametranslations,29,FALSE)</f>
        <v>Secondary</v>
      </c>
      <c r="D182" s="531">
        <f>IF(ISBLANK(Regressions!D192), " ", Regressions!D192)</f>
        <v>415214</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Denmark</v>
      </c>
      <c r="B183" s="529">
        <f>IF(ISBLANK(Regressions!B193), " ", Regressions!B193)</f>
        <v>2024</v>
      </c>
      <c r="C183" s="528" t="str">
        <f>HLOOKUP(Introduction!$G$4,nametranslations,29,FALSE)</f>
        <v>Secondary</v>
      </c>
      <c r="D183" s="531">
        <f>IF(ISBLANK(Regressions!D193), " ", Regressions!D193)</f>
        <v>434163</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Denmark</v>
      </c>
      <c r="B184" s="545">
        <f>IF(ISBLANK(Regressions!B194), " ", Regressions!B194)</f>
        <v>2025</v>
      </c>
      <c r="C184" s="544" t="str">
        <f>HLOOKUP(Introduction!$G$4,nametranslations,29,FALSE)</f>
        <v>Secondary</v>
      </c>
      <c r="D184" s="546">
        <f>IF(ISBLANK(Regressions!D194), " ", Regressions!D194)</f>
        <v>436993</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Denmark</v>
      </c>
      <c r="B185" s="529">
        <f>IF(ISBLANK(Regressions!B195), " ", Regressions!B195)</f>
        <v>2026</v>
      </c>
      <c r="C185" s="528" t="str">
        <f>HLOOKUP(Introduction!$G$4,nametranslations,29,FALSE)</f>
        <v>Secondary</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Denmark</v>
      </c>
      <c r="B186" s="529">
        <f>IF(ISBLANK(Regressions!B196), " ", Regressions!B196)</f>
        <v>2027</v>
      </c>
      <c r="C186" s="528" t="str">
        <f>HLOOKUP(Introduction!$G$4,nametranslations,29,FALSE)</f>
        <v>Secondary</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Denmark</v>
      </c>
      <c r="B187" s="529">
        <f>IF(ISBLANK(Regressions!B197), " ", Regressions!B197)</f>
        <v>2028</v>
      </c>
      <c r="C187" s="528" t="str">
        <f>HLOOKUP(Introduction!$G$4,nametranslations,29,FALSE)</f>
        <v>Secondary</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Denmark</v>
      </c>
      <c r="B188" s="529">
        <f>IF(ISBLANK(Regressions!B198), " ", Regressions!B198)</f>
        <v>2029</v>
      </c>
      <c r="C188" s="528" t="str">
        <f>HLOOKUP(Introduction!$G$4,nametranslations,29,FALSE)</f>
        <v>Secondary</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Denmark</v>
      </c>
      <c r="B189" s="529">
        <f>IF(ISBLANK(Regressions!B199), " ", Regressions!B199)</f>
        <v>2030</v>
      </c>
      <c r="C189" s="528" t="str">
        <f>HLOOKUP(Introduction!$G$4,nametranslations,29,FALSE)</f>
        <v>Secondary</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55A86-F00D-48E2-AB68-C6380477F18F}">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[values in square brackets not used]</v>
      </c>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c r="BS2" s="467" t="str">
        <f>HLOOKUP(Introduction!$G$4,nametranslations,85,FALSE)</f>
        <v>Drinking Water</v>
      </c>
      <c r="CK2" s="470" t="str">
        <f>HLOOKUP(Introduction!$G$4,nametranslations,86,FALSE)</f>
        <v>Sanitation</v>
      </c>
      <c r="DO2" s="472" t="str">
        <f>HLOOKUP(Introduction!$G$4,nametranslations,87,FALSE)</f>
        <v>Hygiene</v>
      </c>
    </row>
    <row r="3" spans="1:136" ht="13.8" x14ac:dyDescent="0.25">
      <c r="A3" s="476"/>
      <c r="B3" s="465"/>
      <c r="C3" s="465"/>
      <c r="D3" s="465" t="str">
        <f>+Key!$I$26</f>
        <v>Total</v>
      </c>
      <c r="E3" s="465"/>
      <c r="F3" s="465"/>
      <c r="G3" s="465" t="str">
        <f>+Key!$I$28</f>
        <v>Urban</v>
      </c>
      <c r="I3" s="465"/>
      <c r="J3" s="465" t="str">
        <f>+Key!$I$27</f>
        <v>Rural</v>
      </c>
      <c r="L3" s="465"/>
      <c r="M3" s="465" t="str">
        <f>+Key!$I$29</f>
        <v>Pre-primary</v>
      </c>
      <c r="O3" s="465"/>
      <c r="P3" s="465" t="str">
        <f>+Key!$I$30</f>
        <v>Primary</v>
      </c>
      <c r="Q3" s="465"/>
      <c r="R3" s="465"/>
      <c r="S3" s="465" t="str">
        <f>+Key!$I$31</f>
        <v>Secondary</v>
      </c>
      <c r="U3" s="465"/>
      <c r="V3" s="465" t="str">
        <f>+Key!$I$26</f>
        <v>Total</v>
      </c>
      <c r="W3" s="465"/>
      <c r="X3" s="465"/>
      <c r="Y3" s="465"/>
      <c r="Z3" s="356"/>
      <c r="AA3" s="465" t="str">
        <f>+Key!$I$28</f>
        <v>Urban</v>
      </c>
      <c r="AB3" s="465"/>
      <c r="AC3" s="356"/>
      <c r="AD3" s="465"/>
      <c r="AE3" s="465"/>
      <c r="AF3" s="465" t="str">
        <f>+Key!$I$27</f>
        <v>Rural</v>
      </c>
      <c r="AG3" s="465"/>
      <c r="AH3" s="465"/>
      <c r="AI3" s="465"/>
      <c r="AJ3" s="465"/>
      <c r="AK3" s="465" t="str">
        <f>+Key!$I$29</f>
        <v>Pre-primary</v>
      </c>
      <c r="AL3" s="465"/>
      <c r="AM3" s="465"/>
      <c r="AN3" s="465"/>
      <c r="AO3" s="465"/>
      <c r="AP3" s="465" t="str">
        <f>+Key!$I$30</f>
        <v>Primary</v>
      </c>
      <c r="AQ3" s="465"/>
      <c r="AR3" s="465"/>
      <c r="AS3" s="465"/>
      <c r="AT3" s="465"/>
      <c r="AU3" s="465" t="str">
        <f>+Key!$I$31</f>
        <v>Secondary</v>
      </c>
      <c r="AV3" s="465"/>
      <c r="AW3" s="465"/>
      <c r="AX3" s="465"/>
      <c r="AY3" s="465"/>
      <c r="AZ3" s="465" t="str">
        <f>+Key!$I$26</f>
        <v>Total</v>
      </c>
      <c r="BA3" s="477"/>
      <c r="BB3" s="465"/>
      <c r="BC3" s="465" t="str">
        <f>+Key!$I$28</f>
        <v>Urban</v>
      </c>
      <c r="BD3" s="356"/>
      <c r="BE3" s="465"/>
      <c r="BF3" s="465" t="str">
        <f>+Key!$I$27</f>
        <v>Rural</v>
      </c>
      <c r="BG3" s="356"/>
      <c r="BH3" s="465"/>
      <c r="BI3" s="465" t="str">
        <f>+Key!$I$29</f>
        <v>Pre-primary</v>
      </c>
      <c r="BJ3" s="356"/>
      <c r="BK3" s="465"/>
      <c r="BL3" s="465" t="str">
        <f>+Key!$I$30</f>
        <v>Primary</v>
      </c>
      <c r="BM3" s="465"/>
      <c r="BN3" s="465"/>
      <c r="BO3" s="465" t="str">
        <f>+Key!$I$31</f>
        <v>Secondary</v>
      </c>
      <c r="BP3" s="355"/>
      <c r="BQ3" s="465"/>
      <c r="BS3" s="465" t="str">
        <f>+Key!$I$26</f>
        <v>Total</v>
      </c>
      <c r="BT3" s="465"/>
      <c r="BU3" s="465"/>
      <c r="BV3" s="465" t="str">
        <f>+Key!$I$28</f>
        <v>Urban</v>
      </c>
      <c r="BX3" s="465"/>
      <c r="BY3" s="465" t="str">
        <f>+Key!$I$27</f>
        <v>Rural</v>
      </c>
      <c r="CA3" s="465"/>
      <c r="CB3" s="465" t="str">
        <f>+Key!$I$29</f>
        <v>Pre-primary</v>
      </c>
      <c r="CD3" s="465"/>
      <c r="CE3" s="465" t="str">
        <f>+Key!$I$30</f>
        <v>Primary</v>
      </c>
      <c r="CF3" s="465"/>
      <c r="CG3" s="465"/>
      <c r="CH3" s="465" t="str">
        <f>+Key!$I$31</f>
        <v>Secondary</v>
      </c>
      <c r="CJ3" s="465"/>
      <c r="CK3" s="465" t="str">
        <f>+Key!$I$26</f>
        <v>Total</v>
      </c>
      <c r="CL3" s="465"/>
      <c r="CM3" s="465"/>
      <c r="CN3" s="465"/>
      <c r="CP3" s="465" t="str">
        <f>+Key!$I$28</f>
        <v>Urban</v>
      </c>
      <c r="CQ3" s="465"/>
      <c r="CS3" s="465"/>
      <c r="CT3" s="465"/>
      <c r="CU3" s="465" t="str">
        <f>+Key!$I$27</f>
        <v>Rural</v>
      </c>
      <c r="CV3" s="465"/>
      <c r="CW3" s="465"/>
      <c r="CX3" s="465"/>
      <c r="CY3" s="465"/>
      <c r="CZ3" s="465" t="str">
        <f>+Key!$I$29</f>
        <v>Pre-primary</v>
      </c>
      <c r="DA3" s="465"/>
      <c r="DB3" s="465"/>
      <c r="DC3" s="465"/>
      <c r="DD3" s="465"/>
      <c r="DE3" s="465" t="str">
        <f>+Key!$I$30</f>
        <v>Primary</v>
      </c>
      <c r="DF3" s="465"/>
      <c r="DG3" s="465"/>
      <c r="DH3" s="465"/>
      <c r="DI3" s="465"/>
      <c r="DJ3" s="465" t="s">
        <v>18</v>
      </c>
      <c r="DK3" s="465"/>
      <c r="DL3" s="465"/>
      <c r="DM3" s="465"/>
      <c r="DN3" s="465"/>
      <c r="DO3" s="465" t="str">
        <f>+Key!$I$26</f>
        <v>Total</v>
      </c>
      <c r="DP3" s="477"/>
      <c r="DQ3" s="465"/>
      <c r="DR3" s="465" t="str">
        <f>+Key!$I$28</f>
        <v>Urban</v>
      </c>
      <c r="DT3" s="465"/>
      <c r="DU3" s="465" t="str">
        <f>+Key!$I$27</f>
        <v>Rural</v>
      </c>
      <c r="DW3" s="465"/>
      <c r="DX3" s="465" t="str">
        <f>+Key!$I$29</f>
        <v>Pre-primary</v>
      </c>
      <c r="DZ3" s="465"/>
      <c r="EA3" s="465" t="str">
        <f>+Key!$I$30</f>
        <v>Primary</v>
      </c>
      <c r="EB3" s="465"/>
      <c r="EC3" s="465"/>
      <c r="ED3" s="465" t="str">
        <f>+Key!$I$31</f>
        <v>Secondary</v>
      </c>
      <c r="EE3" s="355"/>
      <c r="EF3" s="465"/>
    </row>
    <row r="4" spans="1:136" s="569" customFormat="1" ht="160.5" customHeight="1" x14ac:dyDescent="0.25">
      <c r="A4" s="478" t="str">
        <f>HLOOKUP(Introduction!$G$4,nametranslations,89,FALSE)</f>
        <v>Source</v>
      </c>
      <c r="B4" s="478" t="str">
        <f>HLOOKUP(Introduction!$G$4,nametranslations,88,FALSE)</f>
        <v>Type</v>
      </c>
      <c r="C4" s="478" t="str">
        <f>HLOOKUP(Introduction!$G$4,nametranslations,72,FALSE)</f>
        <v>Year</v>
      </c>
      <c r="D4" s="479" t="str">
        <f>HLOOKUP(Introduction!$G$4,nametranslations,74,FALSE)</f>
        <v>Facility</v>
      </c>
      <c r="E4" s="564" t="str">
        <f>HLOOKUP(Introduction!$G$4,nametranslations,75,FALSE)</f>
        <v>Improved</v>
      </c>
      <c r="F4" s="565" t="str">
        <f>HLOOKUP(Introduction!$G$4,nametranslations,76,FALSE)</f>
        <v>Basic (improved &amp; available)</v>
      </c>
      <c r="G4" s="479" t="str">
        <f>HLOOKUP(Introduction!$G$4,nametranslations,74,FALSE)</f>
        <v>Facility</v>
      </c>
      <c r="H4" s="564" t="str">
        <f>HLOOKUP(Introduction!$G$4,nametranslations,75,FALSE)</f>
        <v>Improved</v>
      </c>
      <c r="I4" s="565" t="str">
        <f>HLOOKUP(Introduction!$G$4,nametranslations,76,FALSE)</f>
        <v>Basic (improved &amp; available)</v>
      </c>
      <c r="J4" s="479" t="str">
        <f>HLOOKUP(Introduction!$G$4,nametranslations,74,FALSE)</f>
        <v>Facility</v>
      </c>
      <c r="K4" s="564" t="str">
        <f>HLOOKUP(Introduction!$G$4,nametranslations,75,FALSE)</f>
        <v>Improved</v>
      </c>
      <c r="L4" s="565" t="str">
        <f>HLOOKUP(Introduction!$G$4,nametranslations,76,FALSE)</f>
        <v>Basic (improved &amp; available)</v>
      </c>
      <c r="M4" s="479" t="str">
        <f>HLOOKUP(Introduction!$G$4,nametranslations,74,FALSE)</f>
        <v>Facility</v>
      </c>
      <c r="N4" s="564" t="str">
        <f>HLOOKUP(Introduction!$G$4,nametranslations,75,FALSE)</f>
        <v>Improved</v>
      </c>
      <c r="O4" s="565" t="str">
        <f>HLOOKUP(Introduction!$G$4,nametranslations,76,FALSE)</f>
        <v>Basic (improved &amp; available)</v>
      </c>
      <c r="P4" s="479" t="str">
        <f>HLOOKUP(Introduction!$G$4,nametranslations,74,FALSE)</f>
        <v>Facility</v>
      </c>
      <c r="Q4" s="564" t="str">
        <f>HLOOKUP(Introduction!$G$4,nametranslations,75,FALSE)</f>
        <v>Improved</v>
      </c>
      <c r="R4" s="565" t="str">
        <f>HLOOKUP(Introduction!$G$4,nametranslations,76,FALSE)</f>
        <v>Basic (improved &amp; available)</v>
      </c>
      <c r="S4" s="479" t="str">
        <f>HLOOKUP(Introduction!$G$4,nametranslations,74,FALSE)</f>
        <v>Facility</v>
      </c>
      <c r="T4" s="564" t="str">
        <f>HLOOKUP(Introduction!$G$4,nametranslations,75,FALSE)</f>
        <v>Improved</v>
      </c>
      <c r="U4" s="565" t="str">
        <f>HLOOKUP(Introduction!$G$4,nametranslations,76,FALSE)</f>
        <v>Basic (improved &amp; available)</v>
      </c>
      <c r="V4" s="483" t="str">
        <f>HLOOKUP(Introduction!$G$4,nametranslations,74,FALSE)</f>
        <v>Facility</v>
      </c>
      <c r="W4" s="484" t="str">
        <f>HLOOKUP(Introduction!$G$4,nametranslations,75,FALSE)</f>
        <v>Improved</v>
      </c>
      <c r="X4" s="566" t="str">
        <f>HLOOKUP(Introduction!$G$4,nametranslations,90,FALSE)</f>
        <v>Improved &amp; usable</v>
      </c>
      <c r="Y4" s="566" t="str">
        <f>HLOOKUP(Introduction!$G$4,nametranslations,91,FALSE)</f>
        <v>Improved &amp; single-sex</v>
      </c>
      <c r="Z4" s="567" t="str">
        <f>HLOOKUP(Introduction!$G$4,nametranslations,79,FALSE)</f>
        <v>Basic
(improved, usable &amp; single-sex)</v>
      </c>
      <c r="AA4" s="483" t="str">
        <f>HLOOKUP(Introduction!$G$4,nametranslations,74,FALSE)</f>
        <v>Facility</v>
      </c>
      <c r="AB4" s="484" t="str">
        <f>HLOOKUP(Introduction!$G$4,nametranslations,75,FALSE)</f>
        <v>Improved</v>
      </c>
      <c r="AC4" s="566" t="str">
        <f>HLOOKUP(Introduction!$G$4,nametranslations,90,FALSE)</f>
        <v>Improved &amp; usable</v>
      </c>
      <c r="AD4" s="566" t="str">
        <f>HLOOKUP(Introduction!$G$4,nametranslations,91,FALSE)</f>
        <v>Improved &amp; single-sex</v>
      </c>
      <c r="AE4" s="567" t="str">
        <f>HLOOKUP(Introduction!$G$4,nametranslations,79,FALSE)</f>
        <v>Basic
(improved, usable &amp; single-sex)</v>
      </c>
      <c r="AF4" s="483" t="str">
        <f>HLOOKUP(Introduction!$G$4,nametranslations,74,FALSE)</f>
        <v>Facility</v>
      </c>
      <c r="AG4" s="484" t="str">
        <f>HLOOKUP(Introduction!$G$4,nametranslations,75,FALSE)</f>
        <v>Improved</v>
      </c>
      <c r="AH4" s="566" t="str">
        <f>HLOOKUP(Introduction!$G$4,nametranslations,90,FALSE)</f>
        <v>Improved &amp; usable</v>
      </c>
      <c r="AI4" s="566" t="str">
        <f>HLOOKUP(Introduction!$G$4,nametranslations,91,FALSE)</f>
        <v>Improved &amp; single-sex</v>
      </c>
      <c r="AJ4" s="567" t="str">
        <f>HLOOKUP(Introduction!$G$4,nametranslations,79,FALSE)</f>
        <v>Basic
(improved, usable &amp; single-sex)</v>
      </c>
      <c r="AK4" s="483" t="str">
        <f>HLOOKUP(Introduction!$G$4,nametranslations,74,FALSE)</f>
        <v>Facility</v>
      </c>
      <c r="AL4" s="484" t="str">
        <f>HLOOKUP(Introduction!$G$4,nametranslations,75,FALSE)</f>
        <v>Improved</v>
      </c>
      <c r="AM4" s="566" t="str">
        <f>HLOOKUP(Introduction!$G$4,nametranslations,90,FALSE)</f>
        <v>Improved &amp; usable</v>
      </c>
      <c r="AN4" s="566" t="str">
        <f>HLOOKUP(Introduction!$G$4,nametranslations,91,FALSE)</f>
        <v>Improved &amp; single-sex</v>
      </c>
      <c r="AO4" s="567" t="str">
        <f>HLOOKUP(Introduction!$G$4,nametranslations,79,FALSE)</f>
        <v>Basic
(improved, usable &amp; single-sex)</v>
      </c>
      <c r="AP4" s="483" t="str">
        <f>HLOOKUP(Introduction!$G$4,nametranslations,74,FALSE)</f>
        <v>Facility</v>
      </c>
      <c r="AQ4" s="484" t="str">
        <f>HLOOKUP(Introduction!$G$4,nametranslations,75,FALSE)</f>
        <v>Improved</v>
      </c>
      <c r="AR4" s="566" t="str">
        <f>HLOOKUP(Introduction!$G$4,nametranslations,90,FALSE)</f>
        <v>Improved &amp; usable</v>
      </c>
      <c r="AS4" s="566" t="str">
        <f>HLOOKUP(Introduction!$G$4,nametranslations,91,FALSE)</f>
        <v>Improved &amp; single-sex</v>
      </c>
      <c r="AT4" s="567" t="str">
        <f>HLOOKUP(Introduction!$G$4,nametranslations,79,FALSE)</f>
        <v>Basic
(improved, usable &amp; single-sex)</v>
      </c>
      <c r="AU4" s="483" t="str">
        <f>HLOOKUP(Introduction!$G$4,nametranslations,74,FALSE)</f>
        <v>Facility</v>
      </c>
      <c r="AV4" s="484" t="str">
        <f>HLOOKUP(Introduction!$G$4,nametranslations,75,FALSE)</f>
        <v>Improved</v>
      </c>
      <c r="AW4" s="566" t="str">
        <f>HLOOKUP(Introduction!$G$4,nametranslations,90,FALSE)</f>
        <v>Improved &amp; usable</v>
      </c>
      <c r="AX4" s="566" t="str">
        <f>HLOOKUP(Introduction!$G$4,nametranslations,91,FALSE)</f>
        <v>Improved &amp; single-sex</v>
      </c>
      <c r="AY4" s="567" t="str">
        <f>HLOOKUP(Introduction!$G$4,nametranslations,79,FALSE)</f>
        <v>Basic
(improved, usable &amp; single-sex)</v>
      </c>
      <c r="AZ4" s="487" t="str">
        <f>HLOOKUP(Introduction!$G$4,nametranslations,92,FALSE)</f>
        <v>Handwashing facility</v>
      </c>
      <c r="BA4" s="568" t="str">
        <f>HLOOKUP(Introduction!$G$4,nametranslations,93,FALSE)</f>
        <v>Handwashing facility with water</v>
      </c>
      <c r="BB4" s="568" t="str">
        <f>HLOOKUP(Introduction!$G$4,nametranslations,81,FALSE)</f>
        <v>Basic  
(facility with water &amp; soap)</v>
      </c>
      <c r="BC4" s="487" t="str">
        <f>HLOOKUP(Introduction!$G$4,nametranslations,92,FALSE)</f>
        <v>Handwashing facility</v>
      </c>
      <c r="BD4" s="568" t="str">
        <f>HLOOKUP(Introduction!$G$4,nametranslations,93,FALSE)</f>
        <v>Handwashing facility with water</v>
      </c>
      <c r="BE4" s="568" t="str">
        <f>HLOOKUP(Introduction!$G$4,nametranslations,81,FALSE)</f>
        <v>Basic  
(facility with water &amp; soap)</v>
      </c>
      <c r="BF4" s="487" t="str">
        <f>HLOOKUP(Introduction!$G$4,nametranslations,92,FALSE)</f>
        <v>Handwashing facility</v>
      </c>
      <c r="BG4" s="568" t="str">
        <f>HLOOKUP(Introduction!$G$4,nametranslations,93,FALSE)</f>
        <v>Handwashing facility with water</v>
      </c>
      <c r="BH4" s="568" t="str">
        <f>HLOOKUP(Introduction!$G$4,nametranslations,81,FALSE)</f>
        <v>Basic  
(facility with water &amp; soap)</v>
      </c>
      <c r="BI4" s="487" t="str">
        <f>HLOOKUP(Introduction!$G$4,nametranslations,92,FALSE)</f>
        <v>Handwashing facility</v>
      </c>
      <c r="BJ4" s="568" t="str">
        <f>HLOOKUP(Introduction!$G$4,nametranslations,93,FALSE)</f>
        <v>Handwashing facility with water</v>
      </c>
      <c r="BK4" s="568" t="str">
        <f>HLOOKUP(Introduction!$G$4,nametranslations,81,FALSE)</f>
        <v>Basic  
(facility with water &amp; soap)</v>
      </c>
      <c r="BL4" s="487" t="str">
        <f>HLOOKUP(Introduction!$G$4,nametranslations,92,FALSE)</f>
        <v>Handwashing facility</v>
      </c>
      <c r="BM4" s="568" t="str">
        <f>HLOOKUP(Introduction!$G$4,nametranslations,93,FALSE)</f>
        <v>Handwashing facility with water</v>
      </c>
      <c r="BN4" s="568" t="str">
        <f>HLOOKUP(Introduction!$G$4,nametranslations,81,FALSE)</f>
        <v>Basic  
(facility with water &amp; soap)</v>
      </c>
      <c r="BO4" s="487" t="str">
        <f>HLOOKUP(Introduction!$G$4,nametranslations,92,FALSE)</f>
        <v>Handwashing facility</v>
      </c>
      <c r="BP4" s="568" t="str">
        <f>HLOOKUP(Introduction!$G$4,nametranslations,93,FALSE)</f>
        <v>Handwashing facility with water</v>
      </c>
      <c r="BQ4" s="568" t="str">
        <f>HLOOKUP(Introduction!$G$4,nametranslations,81,FALSE)</f>
        <v>Basic  
(facility with water &amp; soap)</v>
      </c>
      <c r="BS4" s="479" t="str">
        <f>HLOOKUP(Introduction!$G$4,nametranslations,74,FALSE)</f>
        <v>Facility</v>
      </c>
      <c r="BT4" s="564" t="str">
        <f>HLOOKUP(Introduction!$G$4,nametranslations,75,FALSE)</f>
        <v>Improved</v>
      </c>
      <c r="BU4" s="570" t="str">
        <f>HLOOKUP(Introduction!$G$4,nametranslations,76,FALSE)</f>
        <v>Basic (improved &amp; available)</v>
      </c>
      <c r="BV4" s="479" t="str">
        <f>HLOOKUP(Introduction!$G$4,nametranslations,74,FALSE)</f>
        <v>Facility</v>
      </c>
      <c r="BW4" s="564" t="str">
        <f>HLOOKUP(Introduction!$G$4,nametranslations,75,FALSE)</f>
        <v>Improved</v>
      </c>
      <c r="BX4" s="570" t="str">
        <f>HLOOKUP(Introduction!$G$4,nametranslations,76,FALSE)</f>
        <v>Basic (improved &amp; available)</v>
      </c>
      <c r="BY4" s="479" t="str">
        <f>HLOOKUP(Introduction!$G$4,nametranslations,74,FALSE)</f>
        <v>Facility</v>
      </c>
      <c r="BZ4" s="564" t="str">
        <f>HLOOKUP(Introduction!$G$4,nametranslations,75,FALSE)</f>
        <v>Improved</v>
      </c>
      <c r="CA4" s="570" t="str">
        <f>HLOOKUP(Introduction!$G$4,nametranslations,76,FALSE)</f>
        <v>Basic (improved &amp; available)</v>
      </c>
      <c r="CB4" s="479" t="str">
        <f>HLOOKUP(Introduction!$G$4,nametranslations,74,FALSE)</f>
        <v>Facility</v>
      </c>
      <c r="CC4" s="564" t="str">
        <f>HLOOKUP(Introduction!$G$4,nametranslations,75,FALSE)</f>
        <v>Improved</v>
      </c>
      <c r="CD4" s="570" t="str">
        <f>HLOOKUP(Introduction!$G$4,nametranslations,76,FALSE)</f>
        <v>Basic (improved &amp; available)</v>
      </c>
      <c r="CE4" s="479" t="str">
        <f>HLOOKUP(Introduction!$G$4,nametranslations,74,FALSE)</f>
        <v>Facility</v>
      </c>
      <c r="CF4" s="564" t="str">
        <f>HLOOKUP(Introduction!$G$4,nametranslations,75,FALSE)</f>
        <v>Improved</v>
      </c>
      <c r="CG4" s="570" t="str">
        <f>HLOOKUP(Introduction!$G$4,nametranslations,76,FALSE)</f>
        <v>Basic (improved &amp; available)</v>
      </c>
      <c r="CH4" s="479" t="str">
        <f>HLOOKUP(Introduction!$G$4,nametranslations,74,FALSE)</f>
        <v>Facility</v>
      </c>
      <c r="CI4" s="564" t="str">
        <f>HLOOKUP(Introduction!$G$4,nametranslations,75,FALSE)</f>
        <v>Improved</v>
      </c>
      <c r="CJ4" s="570" t="str">
        <f>HLOOKUP(Introduction!$G$4,nametranslations,76,FALSE)</f>
        <v>Basic (improved &amp; available)</v>
      </c>
      <c r="CK4" s="483" t="str">
        <f>HLOOKUP(Introduction!$G$4,nametranslations,74,FALSE)</f>
        <v>Facility</v>
      </c>
      <c r="CL4" s="484" t="str">
        <f>HLOOKUP(Introduction!$G$4,nametranslations,75,FALSE)</f>
        <v>Improved</v>
      </c>
      <c r="CM4" s="484" t="str">
        <f>HLOOKUP(Introduction!$G$4,nametranslations,90,FALSE)</f>
        <v>Improved &amp; usable</v>
      </c>
      <c r="CN4" s="484" t="str">
        <f>HLOOKUP(Introduction!$G$4,nametranslations,91,FALSE)</f>
        <v>Improved &amp; single-sex</v>
      </c>
      <c r="CO4" s="567" t="str">
        <f>HLOOKUP(Introduction!$G$4,nametranslations,79,FALSE)</f>
        <v>Basic
(improved, usable &amp; single-sex)</v>
      </c>
      <c r="CP4" s="483" t="str">
        <f>HLOOKUP(Introduction!$G$4,nametranslations,74,FALSE)</f>
        <v>Facility</v>
      </c>
      <c r="CQ4" s="484" t="str">
        <f>HLOOKUP(Introduction!$G$4,nametranslations,75,FALSE)</f>
        <v>Improved</v>
      </c>
      <c r="CR4" s="484" t="str">
        <f>HLOOKUP(Introduction!$G$4,nametranslations,90,FALSE)</f>
        <v>Improved &amp; usable</v>
      </c>
      <c r="CS4" s="484" t="str">
        <f>HLOOKUP(Introduction!$G$4,nametranslations,91,FALSE)</f>
        <v>Improved &amp; single-sex</v>
      </c>
      <c r="CT4" s="567" t="str">
        <f>HLOOKUP(Introduction!$G$4,nametranslations,79,FALSE)</f>
        <v>Basic
(improved, usable &amp; single-sex)</v>
      </c>
      <c r="CU4" s="483" t="str">
        <f>HLOOKUP(Introduction!$G$4,nametranslations,74,FALSE)</f>
        <v>Facility</v>
      </c>
      <c r="CV4" s="484" t="str">
        <f>HLOOKUP(Introduction!$G$4,nametranslations,75,FALSE)</f>
        <v>Improved</v>
      </c>
      <c r="CW4" s="484" t="str">
        <f>HLOOKUP(Introduction!$G$4,nametranslations,90,FALSE)</f>
        <v>Improved &amp; usable</v>
      </c>
      <c r="CX4" s="484" t="str">
        <f>HLOOKUP(Introduction!$G$4,nametranslations,91,FALSE)</f>
        <v>Improved &amp; single-sex</v>
      </c>
      <c r="CY4" s="567" t="str">
        <f>HLOOKUP(Introduction!$G$4,nametranslations,79,FALSE)</f>
        <v>Basic
(improved, usable &amp; single-sex)</v>
      </c>
      <c r="CZ4" s="483" t="str">
        <f>HLOOKUP(Introduction!$G$4,nametranslations,74,FALSE)</f>
        <v>Facility</v>
      </c>
      <c r="DA4" s="484" t="str">
        <f>HLOOKUP(Introduction!$G$4,nametranslations,75,FALSE)</f>
        <v>Improved</v>
      </c>
      <c r="DB4" s="484" t="str">
        <f>HLOOKUP(Introduction!$G$4,nametranslations,90,FALSE)</f>
        <v>Improved &amp; usable</v>
      </c>
      <c r="DC4" s="484" t="str">
        <f>HLOOKUP(Introduction!$G$4,nametranslations,91,FALSE)</f>
        <v>Improved &amp; single-sex</v>
      </c>
      <c r="DD4" s="567" t="str">
        <f>HLOOKUP(Introduction!$G$4,nametranslations,79,FALSE)</f>
        <v>Basic
(improved, usable &amp; single-sex)</v>
      </c>
      <c r="DE4" s="483" t="str">
        <f>HLOOKUP(Introduction!$G$4,nametranslations,74,FALSE)</f>
        <v>Facility</v>
      </c>
      <c r="DF4" s="484" t="str">
        <f>HLOOKUP(Introduction!$G$4,nametranslations,75,FALSE)</f>
        <v>Improved</v>
      </c>
      <c r="DG4" s="484" t="str">
        <f>HLOOKUP(Introduction!$G$4,nametranslations,90,FALSE)</f>
        <v>Improved &amp; usable</v>
      </c>
      <c r="DH4" s="484" t="str">
        <f>HLOOKUP(Introduction!$G$4,nametranslations,91,FALSE)</f>
        <v>Improved &amp; single-sex</v>
      </c>
      <c r="DI4" s="567" t="str">
        <f>HLOOKUP(Introduction!$G$4,nametranslations,79,FALSE)</f>
        <v>Basic
(improved, usable &amp; single-sex)</v>
      </c>
      <c r="DJ4" s="483" t="str">
        <f>HLOOKUP(Introduction!$G$4,nametranslations,74,FALSE)</f>
        <v>Facility</v>
      </c>
      <c r="DK4" s="484" t="str">
        <f>HLOOKUP(Introduction!$G$4,nametranslations,75,FALSE)</f>
        <v>Improved</v>
      </c>
      <c r="DL4" s="484" t="str">
        <f>HLOOKUP(Introduction!$G$4,nametranslations,90,FALSE)</f>
        <v>Improved &amp; usable</v>
      </c>
      <c r="DM4" s="484" t="str">
        <f>HLOOKUP(Introduction!$G$4,nametranslations,91,FALSE)</f>
        <v>Improved &amp; single-sex</v>
      </c>
      <c r="DN4" s="567" t="str">
        <f>HLOOKUP(Introduction!$G$4,nametranslations,79,FALSE)</f>
        <v>Basic
(improved, usable &amp; single-sex)</v>
      </c>
      <c r="DO4" s="487" t="str">
        <f>HLOOKUP(Introduction!$G$4,nametranslations,92,FALSE)</f>
        <v>Handwashing facility</v>
      </c>
      <c r="DP4" s="568" t="str">
        <f>HLOOKUP(Introduction!$G$4,nametranslations,93,FALSE)</f>
        <v>Handwashing facility with water</v>
      </c>
      <c r="DQ4" s="568" t="str">
        <f>HLOOKUP(Introduction!$G$4,nametranslations,81,FALSE)</f>
        <v>Basic  
(facility with water &amp; soap)</v>
      </c>
      <c r="DR4" s="487" t="str">
        <f>HLOOKUP(Introduction!$G$4,nametranslations,92,FALSE)</f>
        <v>Handwashing facility</v>
      </c>
      <c r="DS4" s="568" t="str">
        <f>HLOOKUP(Introduction!$G$4,nametranslations,93,FALSE)</f>
        <v>Handwashing facility with water</v>
      </c>
      <c r="DT4" s="568" t="str">
        <f>HLOOKUP(Introduction!$G$4,nametranslations,81,FALSE)</f>
        <v>Basic  
(facility with water &amp; soap)</v>
      </c>
      <c r="DU4" s="487" t="str">
        <f>HLOOKUP(Introduction!$G$4,nametranslations,92,FALSE)</f>
        <v>Handwashing facility</v>
      </c>
      <c r="DV4" s="568" t="str">
        <f>HLOOKUP(Introduction!$G$4,nametranslations,93,FALSE)</f>
        <v>Handwashing facility with water</v>
      </c>
      <c r="DW4" s="568" t="str">
        <f>HLOOKUP(Introduction!$G$4,nametranslations,81,FALSE)</f>
        <v>Basic  
(facility with water &amp; soap)</v>
      </c>
      <c r="DX4" s="487" t="str">
        <f>HLOOKUP(Introduction!$G$4,nametranslations,92,FALSE)</f>
        <v>Handwashing facility</v>
      </c>
      <c r="DY4" s="568" t="str">
        <f>HLOOKUP(Introduction!$G$4,nametranslations,93,FALSE)</f>
        <v>Handwashing facility with water</v>
      </c>
      <c r="DZ4" s="568" t="str">
        <f>HLOOKUP(Introduction!$G$4,nametranslations,81,FALSE)</f>
        <v>Basic  
(facility with water &amp; soap)</v>
      </c>
      <c r="EA4" s="487" t="str">
        <f>HLOOKUP(Introduction!$G$4,nametranslations,92,FALSE)</f>
        <v>Handwashing facility</v>
      </c>
      <c r="EB4" s="568" t="str">
        <f>HLOOKUP(Introduction!$G$4,nametranslations,93,FALSE)</f>
        <v>Handwashing facility with water</v>
      </c>
      <c r="EC4" s="568" t="str">
        <f>HLOOKUP(Introduction!$G$4,nametranslations,81,FALSE)</f>
        <v>Basic  
(facility with water &amp; soap)</v>
      </c>
      <c r="ED4" s="487" t="str">
        <f>HLOOKUP(Introduction!$G$4,nametranslations,92,FALSE)</f>
        <v>Handwashing facility</v>
      </c>
      <c r="EE4" s="568" t="str">
        <f>HLOOKUP(Introduction!$G$4,nametranslations,93,FALSE)</f>
        <v>Handwashing facility with water</v>
      </c>
      <c r="EF4" s="568" t="str">
        <f>HLOOKUP(Introduction!$G$4,nametranslations,81,FALSE)</f>
        <v>Basic  
(facility with water &amp; soap)</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DNK_2013_UIS</v>
      </c>
      <c r="B6" s="465" t="str">
        <f>IF('Water Data'!C2="Census",Key!I111,IF('Water Data'!C2="Survey with microdata",Key!I113,IF('Water Data'!C2="Survey",Key!I110,IF('Water Data'!C2="Admin",Key!I114,IF('Water Data'!C2="EMIS",Key!I109,IF('Water Data'!C2="Other",Key!I112))))))</f>
        <v>Other</v>
      </c>
      <c r="C6" s="492">
        <f>+IF(ISNUMBER(VALUE(MID(A6,5,4))), VALUE(MID(A6, 5,4)),"")</f>
        <v>2013</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DNK_2014_UIS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2">
        <f t="shared" ref="C7:C70" ca="1" si="0">+IF(ISNUMBER(VALUE(MID(A7,5,4))), VALUE(MID(A7, 5,4)),"")</f>
        <v>2014</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DNK_2015_UIS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2">
        <f t="shared" ca="1" si="0"/>
        <v>2015</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DNK_2016_UIS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2">
        <f t="shared" ca="1" si="0"/>
        <v>2016</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DNK_2019_UIS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2">
        <f t="shared" ca="1" si="0"/>
        <v>2019</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DNK_2020_UIS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2">
        <f t="shared" ca="1" si="0"/>
        <v>2020</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DNK_2021_UIS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2">
        <f t="shared" ca="1" si="0"/>
        <v>2021</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DNK_2022_UIS</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2">
        <f t="shared" ca="1" si="0"/>
        <v>2022</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3">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3">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3">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3">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3">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4">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4">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4">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5">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5">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5">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5">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5">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Yes</v>
      </c>
      <c r="CF13" s="356" t="str">
        <f ca="1">+IF(OFFSET('Water Data'!$H$28,0,10*ROW('Water Data'!H7))="","",OFFSET('Water Data'!$H$28,0,10*ROW('Water Data'!H7)))</f>
        <v>Yes</v>
      </c>
      <c r="CG13" s="356" t="str">
        <f ca="1">+IF(OFFSET('Water Data'!$H$29,0,10*ROW('Water Data'!H7))="","",OFFSET('Water Data'!$H$29,0,10*ROW('Water Data'!H7)))</f>
        <v>Yes</v>
      </c>
      <c r="CH13" s="356" t="str">
        <f ca="1">+IF(OFFSET('Water Data'!$I$27,0,10*ROW('Water Data'!I7))="","",OFFSET('Water Data'!$I$27,0,10*ROW('Water Data'!I7)))</f>
        <v>Yes</v>
      </c>
      <c r="CI13" s="356" t="str">
        <f ca="1">+IF(OFFSET('Water Data'!$I$28,0,10*ROW('Water Data'!I7))="","",OFFSET('Water Data'!$I$28,0,10*ROW('Water Data'!I7)))</f>
        <v>Yes</v>
      </c>
      <c r="CJ13" s="356" t="str">
        <f ca="1">+IF(OFFSET('Water Data'!$I$29,0,10*ROW('Water Data'!I7))="","",OFFSET('Water Data'!$I$29,0,10*ROW('Water Data'!I7)))</f>
        <v>Yes</v>
      </c>
      <c r="CK13" s="356" t="str">
        <f ca="1">+IF(OFFSET('Sanitation Data'!$D$28,0,10*ROW('Sanitation Data'!D7))="","",OFFSET('Sanitation Data'!$D$28,0,10*ROW('Sanitation Data'!D7)))</f>
        <v>Yes</v>
      </c>
      <c r="CL13" s="356" t="str">
        <f ca="1">+IF(OFFSET('Sanitation Data'!$D$29,0,10*ROW('Sanitation Data'!D7))="","",OFFSET('Sanitation Data'!$D$29,0,10*ROW('Sanitation Data'!D7)))</f>
        <v>Yes</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Yes</v>
      </c>
      <c r="DF13" s="356" t="str">
        <f ca="1">+IF(OFFSET('Sanitation Data'!$H$29,0,10*ROW('Sanitation Data'!H7))="","",OFFSET('Sanitation Data'!$H$29,0,10*ROW('Sanitation Data'!H7)))</f>
        <v>Yes</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Yes</v>
      </c>
      <c r="DJ13" s="356" t="str">
        <f ca="1">+IF(OFFSET('Sanitation Data'!$I$28,0,10*ROW('Sanitation Data'!I7))="","",OFFSET('Sanitation Data'!$I$28,0,10*ROW('Sanitation Data'!I7)))</f>
        <v>Yes</v>
      </c>
      <c r="DK13" s="356" t="str">
        <f ca="1">+IF(OFFSET('Sanitation Data'!$I$29,0,10*ROW('Sanitation Data'!I7))="","",OFFSET('Sanitation Data'!$I$29,0,10*ROW('Sanitation Data'!I7)))</f>
        <v>Yes</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Yes</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Yes</v>
      </c>
      <c r="EB13" s="356" t="str">
        <f ca="1">+IF(OFFSET('Hygiene Data'!$H$12,0,10*ROW('Hygiene Data'!H7))="","",OFFSET('Hygiene Data'!$H$12,0,10*ROW('Hygiene Data'!H7)))</f>
        <v>Yes</v>
      </c>
      <c r="EC13" s="356" t="str">
        <f ca="1">+IF(OFFSET('Hygiene Data'!$H$13,0,10*ROW('Hygiene Data'!H7))="","",OFFSET('Hygiene Data'!$H$13,0,10*ROW('Hygiene Data'!H7)))</f>
        <v>Yes</v>
      </c>
      <c r="ED13" s="356" t="str">
        <f ca="1">+IF(OFFSET('Hygiene Data'!$I$11,0,10*ROW('Hygiene Data'!I7))="","",OFFSET('Hygiene Data'!$I$11,0,10*ROW('Hygiene Data'!I7)))</f>
        <v>Yes</v>
      </c>
      <c r="EE13" s="356" t="str">
        <f ca="1">+IF(OFFSET('Hygiene Data'!$I$12,0,10*ROW('Hygiene Data'!I7))="","",OFFSET('Hygiene Data'!$I$12,0,10*ROW('Hygiene Data'!I7)))</f>
        <v>Yes</v>
      </c>
      <c r="EF13" s="356" t="str">
        <f ca="1">+IF(OFFSET('Hygiene Data'!$I$13,0,10*ROW('Hygiene Data'!I7))="","",OFFSET('Hygiene Data'!$I$13,0,10*ROW('Hygiene Data'!I7)))</f>
        <v>Yes</v>
      </c>
    </row>
    <row r="14" spans="1:136" x14ac:dyDescent="0.25">
      <c r="A14" s="465" t="str">
        <f ca="1">+IF(OFFSET('Water Data'!$B$2,0,10*ROW('Water Data'!E8))="","",OFFSET('Water Data'!$B$2,0,10*ROW('Water Data'!E8)))</f>
        <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2" t="str">
        <f t="shared" ca="1" si="0"/>
        <v/>
      </c>
      <c r="D14" s="493"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3"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3"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4"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4"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5"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1"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5"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5"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5"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5"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5"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5"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6" t="str">
        <f ca="1">+IF(OFFSET('Water Data'!$D$27,0,10*ROW('Water Data'!D8))="","",OFFSET('Water Data'!$D$27,0,10*ROW('Water Data'!D8)))</f>
        <v/>
      </c>
      <c r="BT14" s="356" t="str">
        <f ca="1">+IF(OFFSET('Water Data'!$D$28,0,10*ROW('Water Data'!D8))="","",OFFSET('Water Data'!$D$28,0,10*ROW('Water Data'!D8)))</f>
        <v/>
      </c>
      <c r="BU14" s="356" t="str">
        <f ca="1">+IF(OFFSET('Water Data'!$D$29,0,10*ROW('Water Data'!D8))="","",OFFSET('Water Data'!$D$29,0,10*ROW('Water Data'!D8)))</f>
        <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
      </c>
      <c r="CF14" s="356" t="str">
        <f ca="1">+IF(OFFSET('Water Data'!$H$28,0,10*ROW('Water Data'!H8))="","",OFFSET('Water Data'!$H$28,0,10*ROW('Water Data'!H8)))</f>
        <v/>
      </c>
      <c r="CG14" s="356" t="str">
        <f ca="1">+IF(OFFSET('Water Data'!$H$29,0,10*ROW('Water Data'!H8))="","",OFFSET('Water Data'!$H$29,0,10*ROW('Water Data'!H8)))</f>
        <v/>
      </c>
      <c r="CH14" s="356" t="str">
        <f ca="1">+IF(OFFSET('Water Data'!$I$27,0,10*ROW('Water Data'!I8))="","",OFFSET('Water Data'!$I$27,0,10*ROW('Water Data'!I8)))</f>
        <v/>
      </c>
      <c r="CI14" s="356" t="str">
        <f ca="1">+IF(OFFSET('Water Data'!$I$28,0,10*ROW('Water Data'!I8))="","",OFFSET('Water Data'!$I$28,0,10*ROW('Water Data'!I8)))</f>
        <v/>
      </c>
      <c r="CJ14" s="356" t="str">
        <f ca="1">+IF(OFFSET('Water Data'!$I$29,0,10*ROW('Water Data'!I8))="","",OFFSET('Water Data'!$I$29,0,10*ROW('Water Data'!I8)))</f>
        <v/>
      </c>
      <c r="CK14" s="356" t="str">
        <f ca="1">+IF(OFFSET('Sanitation Data'!$D$28,0,10*ROW('Sanitation Data'!D8))="","",OFFSET('Sanitation Data'!$D$28,0,10*ROW('Sanitation Data'!D8)))</f>
        <v/>
      </c>
      <c r="CL14" s="356" t="str">
        <f ca="1">+IF(OFFSET('Sanitation Data'!$D$29,0,10*ROW('Sanitation Data'!D8))="","",OFFSET('Sanitation Data'!$D$29,0,10*ROW('Sanitation Data'!D8)))</f>
        <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
      </c>
      <c r="DF14" s="356" t="str">
        <f ca="1">+IF(OFFSET('Sanitation Data'!$H$29,0,10*ROW('Sanitation Data'!H8))="","",OFFSET('Sanitation Data'!$H$29,0,10*ROW('Sanitation Data'!H8)))</f>
        <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
      </c>
      <c r="DJ14" s="356" t="str">
        <f ca="1">+IF(OFFSET('Sanitation Data'!$I$28,0,10*ROW('Sanitation Data'!I8))="","",OFFSET('Sanitation Data'!$I$28,0,10*ROW('Sanitation Data'!I8)))</f>
        <v/>
      </c>
      <c r="DK14" s="356" t="str">
        <f ca="1">+IF(OFFSET('Sanitation Data'!$I$29,0,10*ROW('Sanitation Data'!I8))="","",OFFSET('Sanitation Data'!$I$29,0,10*ROW('Sanitation Data'!I8)))</f>
        <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
      </c>
      <c r="DO14" s="356" t="str">
        <f ca="1">+IF(OFFSET('Hygiene Data'!$D$11,0,10*ROW('Hygiene Data'!D8))="","",OFFSET('Hygiene Data'!$D$11,0,10*ROW('Hygiene Data'!D8)))</f>
        <v/>
      </c>
      <c r="DP14" s="356" t="str">
        <f ca="1">+IF(OFFSET('Hygiene Data'!$D$12,0,10*ROW('Hygiene Data'!D8))="","",OFFSET('Hygiene Data'!$D$12,0,10*ROW('Hygiene Data'!D8)))</f>
        <v/>
      </c>
      <c r="DQ14" s="356" t="str">
        <f ca="1">+IF(OFFSET('Hygiene Data'!$D$13,0,10*ROW('Hygiene Data'!D8))="","",OFFSET('Hygiene Data'!$D$13,0,10*ROW('Hygiene Data'!D8)))</f>
        <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
      </c>
      <c r="EB14" s="356" t="str">
        <f ca="1">+IF(OFFSET('Hygiene Data'!$H$12,0,10*ROW('Hygiene Data'!H8))="","",OFFSET('Hygiene Data'!$H$12,0,10*ROW('Hygiene Data'!H8)))</f>
        <v/>
      </c>
      <c r="EC14" s="356" t="str">
        <f ca="1">+IF(OFFSET('Hygiene Data'!$H$13,0,10*ROW('Hygiene Data'!H8))="","",OFFSET('Hygiene Data'!$H$13,0,10*ROW('Hygiene Data'!H8)))</f>
        <v/>
      </c>
      <c r="ED14" s="356" t="str">
        <f ca="1">+IF(OFFSET('Hygiene Data'!$I$11,0,10*ROW('Hygiene Data'!I8))="","",OFFSET('Hygiene Data'!$I$11,0,10*ROW('Hygiene Data'!I8)))</f>
        <v/>
      </c>
      <c r="EE14" s="356" t="str">
        <f ca="1">+IF(OFFSET('Hygiene Data'!$I$12,0,10*ROW('Hygiene Data'!I8))="","",OFFSET('Hygiene Data'!$I$12,0,10*ROW('Hygiene Data'!I8)))</f>
        <v/>
      </c>
      <c r="EF14" s="356" t="str">
        <f ca="1">+IF(OFFSET('Hygiene Data'!$I$13,0,10*ROW('Hygiene Data'!I8))="","",OFFSET('Hygiene Data'!$I$13,0,10*ROW('Hygiene Data'!I8)))</f>
        <v/>
      </c>
    </row>
    <row r="15" spans="1:136" x14ac:dyDescent="0.25">
      <c r="A15" s="465" t="str">
        <f ca="1">+IF(OFFSET('Water Data'!$B$2,0,10*ROW('Water Data'!E9))="","",OFFSET('Water Data'!$B$2,0,10*ROW('Water Data'!E9)))</f>
        <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2" t="str">
        <f t="shared" ca="1" si="0"/>
        <v/>
      </c>
      <c r="D15" s="49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6" t="str">
        <f ca="1">+IF(OFFSET('Water Data'!$D$27,0,10*ROW('Water Data'!D9))="","",OFFSET('Water Data'!$D$27,0,10*ROW('Water Data'!D9)))</f>
        <v/>
      </c>
      <c r="BT15" s="356" t="str">
        <f ca="1">+IF(OFFSET('Water Data'!$D$28,0,10*ROW('Water Data'!D9))="","",OFFSET('Water Data'!$D$28,0,10*ROW('Water Data'!D9)))</f>
        <v/>
      </c>
      <c r="BU15" s="356" t="str">
        <f ca="1">+IF(OFFSET('Water Data'!$D$29,0,10*ROW('Water Data'!D9))="","",OFFSET('Water Data'!$D$29,0,10*ROW('Water Data'!D9)))</f>
        <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
      </c>
      <c r="CF15" s="356" t="str">
        <f ca="1">+IF(OFFSET('Water Data'!$H$28,0,10*ROW('Water Data'!H9))="","",OFFSET('Water Data'!$H$28,0,10*ROW('Water Data'!H9)))</f>
        <v/>
      </c>
      <c r="CG15" s="356" t="str">
        <f ca="1">+IF(OFFSET('Water Data'!$H$29,0,10*ROW('Water Data'!H9))="","",OFFSET('Water Data'!$H$29,0,10*ROW('Water Data'!H9)))</f>
        <v/>
      </c>
      <c r="CH15" s="356" t="str">
        <f ca="1">+IF(OFFSET('Water Data'!$I$27,0,10*ROW('Water Data'!I9))="","",OFFSET('Water Data'!$I$27,0,10*ROW('Water Data'!I9)))</f>
        <v/>
      </c>
      <c r="CI15" s="356" t="str">
        <f ca="1">+IF(OFFSET('Water Data'!$I$28,0,10*ROW('Water Data'!I9))="","",OFFSET('Water Data'!$I$28,0,10*ROW('Water Data'!I9)))</f>
        <v/>
      </c>
      <c r="CJ15" s="356" t="str">
        <f ca="1">+IF(OFFSET('Water Data'!$I$29,0,10*ROW('Water Data'!I9))="","",OFFSET('Water Data'!$I$29,0,10*ROW('Water Data'!I9)))</f>
        <v/>
      </c>
      <c r="CK15" s="356" t="str">
        <f ca="1">+IF(OFFSET('Sanitation Data'!$D$28,0,10*ROW('Sanitation Data'!D9))="","",OFFSET('Sanitation Data'!$D$28,0,10*ROW('Sanitation Data'!D9)))</f>
        <v/>
      </c>
      <c r="CL15" s="356" t="str">
        <f ca="1">+IF(OFFSET('Sanitation Data'!$D$29,0,10*ROW('Sanitation Data'!D9))="","",OFFSET('Sanitation Data'!$D$29,0,10*ROW('Sanitation Data'!D9)))</f>
        <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
      </c>
      <c r="DF15" s="356" t="str">
        <f ca="1">+IF(OFFSET('Sanitation Data'!$H$29,0,10*ROW('Sanitation Data'!H9))="","",OFFSET('Sanitation Data'!$H$29,0,10*ROW('Sanitation Data'!H9)))</f>
        <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
      </c>
      <c r="DJ15" s="356" t="str">
        <f ca="1">+IF(OFFSET('Sanitation Data'!$I$28,0,10*ROW('Sanitation Data'!I9))="","",OFFSET('Sanitation Data'!$I$28,0,10*ROW('Sanitation Data'!I9)))</f>
        <v/>
      </c>
      <c r="DK15" s="356" t="str">
        <f ca="1">+IF(OFFSET('Sanitation Data'!$I$29,0,10*ROW('Sanitation Data'!I9))="","",OFFSET('Sanitation Data'!$I$29,0,10*ROW('Sanitation Data'!I9)))</f>
        <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
      </c>
      <c r="DO15" s="356" t="str">
        <f ca="1">+IF(OFFSET('Hygiene Data'!$D$11,0,10*ROW('Hygiene Data'!D9))="","",OFFSET('Hygiene Data'!$D$11,0,10*ROW('Hygiene Data'!D9)))</f>
        <v/>
      </c>
      <c r="DP15" s="356" t="str">
        <f ca="1">+IF(OFFSET('Hygiene Data'!$D$12,0,10*ROW('Hygiene Data'!D9))="","",OFFSET('Hygiene Data'!$D$12,0,10*ROW('Hygiene Data'!D9)))</f>
        <v/>
      </c>
      <c r="DQ15" s="356" t="str">
        <f ca="1">+IF(OFFSET('Hygiene Data'!$D$13,0,10*ROW('Hygiene Data'!D9))="","",OFFSET('Hygiene Data'!$D$13,0,10*ROW('Hygiene Data'!D9)))</f>
        <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
      </c>
      <c r="EB15" s="356" t="str">
        <f ca="1">+IF(OFFSET('Hygiene Data'!$H$12,0,10*ROW('Hygiene Data'!H9))="","",OFFSET('Hygiene Data'!$H$12,0,10*ROW('Hygiene Data'!H9)))</f>
        <v/>
      </c>
      <c r="EC15" s="356" t="str">
        <f ca="1">+IF(OFFSET('Hygiene Data'!$H$13,0,10*ROW('Hygiene Data'!H9))="","",OFFSET('Hygiene Data'!$H$13,0,10*ROW('Hygiene Data'!H9)))</f>
        <v/>
      </c>
      <c r="ED15" s="356" t="str">
        <f ca="1">+IF(OFFSET('Hygiene Data'!$I$11,0,10*ROW('Hygiene Data'!I9))="","",OFFSET('Hygiene Data'!$I$11,0,10*ROW('Hygiene Data'!I9)))</f>
        <v/>
      </c>
      <c r="EE15" s="356" t="str">
        <f ca="1">+IF(OFFSET('Hygiene Data'!$I$12,0,10*ROW('Hygiene Data'!I9))="","",OFFSET('Hygiene Data'!$I$12,0,10*ROW('Hygiene Data'!I9)))</f>
        <v/>
      </c>
      <c r="EF15" s="356" t="str">
        <f ca="1">+IF(OFFSET('Hygiene Data'!$I$13,0,10*ROW('Hygiene Data'!I9))="","",OFFSET('Hygiene Data'!$I$13,0,10*ROW('Hygiene Data'!I9)))</f>
        <v/>
      </c>
    </row>
    <row r="16" spans="1:136" x14ac:dyDescent="0.25">
      <c r="A16" s="465" t="str">
        <f ca="1">+IF(OFFSET('Water Data'!$B$2,0,10*ROW('Water Data'!E10))="","",OFFSET('Water Data'!$B$2,0,10*ROW('Water Data'!E10)))</f>
        <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2" t="str">
        <f t="shared" ca="1" si="0"/>
        <v/>
      </c>
      <c r="D16" s="49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
      </c>
      <c r="BT16" s="356" t="str">
        <f ca="1">+IF(OFFSET('Water Data'!$D$28,0,10*ROW('Water Data'!D10))="","",OFFSET('Water Data'!$D$28,0,10*ROW('Water Data'!D10)))</f>
        <v/>
      </c>
      <c r="BU16" s="356" t="str">
        <f ca="1">+IF(OFFSET('Water Data'!$D$29,0,10*ROW('Water Data'!D10))="","",OFFSET('Water Data'!$D$29,0,10*ROW('Water Data'!D10)))</f>
        <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
      </c>
      <c r="CL16" s="356" t="str">
        <f ca="1">+IF(OFFSET('Sanitation Data'!$D$29,0,10*ROW('Sanitation Data'!D10))="","",OFFSET('Sanitation Data'!$D$29,0,10*ROW('Sanitation Data'!D10)))</f>
        <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
      </c>
      <c r="DP16" s="356" t="str">
        <f ca="1">+IF(OFFSET('Hygiene Data'!$D$12,0,10*ROW('Hygiene Data'!D10))="","",OFFSET('Hygiene Data'!$D$12,0,10*ROW('Hygiene Data'!D10)))</f>
        <v/>
      </c>
      <c r="DQ16" s="356" t="str">
        <f ca="1">+IF(OFFSET('Hygiene Data'!$D$13,0,10*ROW('Hygiene Data'!D10))="","",OFFSET('Hygiene Data'!$D$13,0,10*ROW('Hygiene Data'!D10)))</f>
        <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2" t="str">
        <f>HLOOKUP(Introduction!$G$4,nametranslations,101,FALSE)</f>
        <v>Water in Schools</v>
      </c>
      <c r="C1" s="172" t="s">
        <v>191</v>
      </c>
      <c r="D1" s="149" t="str">
        <f>+Introduction!$C$7</f>
        <v>Denmark</v>
      </c>
      <c r="E1" s="149"/>
      <c r="F1" s="149"/>
      <c r="G1" s="149"/>
      <c r="H1" s="149"/>
      <c r="I1" s="153"/>
      <c r="J1" s="141"/>
      <c r="K1" s="141"/>
      <c r="L1" s="592" t="str">
        <f>HLOOKUP(Introduction!$G$4,nametranslations,101,FALSE)</f>
        <v>Water in Schools</v>
      </c>
      <c r="M1" s="172" t="s">
        <v>192</v>
      </c>
      <c r="N1" s="149" t="str">
        <f>+Introduction!$C$7</f>
        <v>Denmark</v>
      </c>
      <c r="O1" s="149"/>
      <c r="P1" s="149"/>
      <c r="Q1" s="149"/>
      <c r="R1" s="149"/>
      <c r="S1" s="153"/>
      <c r="T1" s="141"/>
      <c r="U1" s="141"/>
      <c r="V1" s="592" t="str">
        <f>HLOOKUP(Introduction!$G$4,nametranslations,101,FALSE)</f>
        <v>Water in Schools</v>
      </c>
      <c r="W1" s="172" t="s">
        <v>193</v>
      </c>
      <c r="X1" s="149" t="str">
        <f>+Introduction!$C$7</f>
        <v>Denmark</v>
      </c>
      <c r="Y1" s="149"/>
      <c r="Z1" s="149"/>
      <c r="AA1" s="149"/>
      <c r="AB1" s="149"/>
      <c r="AC1" s="153"/>
      <c r="AD1" s="141"/>
      <c r="AE1" s="141"/>
      <c r="AF1" s="592" t="str">
        <f>HLOOKUP(Introduction!$G$4,nametranslations,101,FALSE)</f>
        <v>Water in Schools</v>
      </c>
      <c r="AG1" s="172" t="s">
        <v>194</v>
      </c>
      <c r="AH1" s="149" t="str">
        <f>+Introduction!$C$7</f>
        <v>Denmark</v>
      </c>
      <c r="AI1" s="149"/>
      <c r="AJ1" s="149"/>
      <c r="AK1" s="149"/>
      <c r="AL1" s="149"/>
      <c r="AM1" s="153"/>
      <c r="AN1" s="141"/>
      <c r="AO1" s="141"/>
      <c r="AP1" s="592" t="str">
        <f>HLOOKUP(Introduction!$G$4,nametranslations,101,FALSE)</f>
        <v>Water in Schools</v>
      </c>
      <c r="AQ1" s="172">
        <v>2019</v>
      </c>
      <c r="AR1" s="149" t="str">
        <f>+Introduction!$C$7</f>
        <v>Denmark</v>
      </c>
      <c r="AS1" s="149"/>
      <c r="AT1" s="149"/>
      <c r="AU1" s="149"/>
      <c r="AV1" s="149"/>
      <c r="AW1" s="153"/>
      <c r="AX1" s="141"/>
      <c r="AY1" s="141"/>
      <c r="AZ1" s="592" t="str">
        <f>HLOOKUP(Introduction!$G$4,nametranslations,101,FALSE)</f>
        <v>Water in Schools</v>
      </c>
      <c r="BA1" s="172">
        <v>2020</v>
      </c>
      <c r="BB1" s="149" t="str">
        <f>+Introduction!$C$7</f>
        <v>Denmark</v>
      </c>
      <c r="BC1" s="149"/>
      <c r="BD1" s="149"/>
      <c r="BE1" s="149"/>
      <c r="BF1" s="149"/>
      <c r="BG1" s="153"/>
      <c r="BH1" s="141"/>
      <c r="BI1" s="141"/>
      <c r="BJ1" s="592" t="str">
        <f>HLOOKUP(Introduction!$G$4,nametranslations,101,FALSE)</f>
        <v>Water in Schools</v>
      </c>
      <c r="BK1" s="172">
        <v>2021</v>
      </c>
      <c r="BL1" s="149" t="str">
        <f>+Introduction!$C$7</f>
        <v>Denmark</v>
      </c>
      <c r="BM1" s="149"/>
      <c r="BN1" s="149"/>
      <c r="BO1" s="149"/>
      <c r="BP1" s="149"/>
      <c r="BQ1" s="153"/>
      <c r="BR1" s="141"/>
      <c r="BS1" s="141"/>
      <c r="BT1" s="592" t="str">
        <f>HLOOKUP(Introduction!$G$4,nametranslations,101,FALSE)</f>
        <v>Water in Schools</v>
      </c>
      <c r="BU1" s="172">
        <v>2022</v>
      </c>
      <c r="BV1" s="149" t="str">
        <f>+Introduction!$C$7</f>
        <v>Denmark</v>
      </c>
      <c r="BW1" s="149"/>
      <c r="BX1" s="149"/>
      <c r="BY1" s="149"/>
      <c r="BZ1" s="149"/>
      <c r="CA1" s="153"/>
      <c r="CB1" s="141"/>
      <c r="CC1" s="141"/>
    </row>
    <row r="2" spans="1:232" s="140" customFormat="1" ht="30" customHeight="1" x14ac:dyDescent="0.3">
      <c r="A2" s="335" t="s">
        <v>210</v>
      </c>
      <c r="B2" s="150" t="s">
        <v>187</v>
      </c>
      <c r="C2" s="110" t="s">
        <v>149</v>
      </c>
      <c r="D2" s="110" t="s">
        <v>148</v>
      </c>
      <c r="E2" s="151"/>
      <c r="F2" s="151"/>
      <c r="G2" s="151"/>
      <c r="H2" s="151"/>
      <c r="I2" s="152"/>
      <c r="J2" s="141" t="s">
        <v>195</v>
      </c>
      <c r="K2" s="141"/>
      <c r="L2" s="150" t="s">
        <v>188</v>
      </c>
      <c r="M2" s="110" t="s">
        <v>149</v>
      </c>
      <c r="N2" s="110" t="s">
        <v>148</v>
      </c>
      <c r="O2" s="151"/>
      <c r="P2" s="151"/>
      <c r="Q2" s="151"/>
      <c r="R2" s="151"/>
      <c r="S2" s="152"/>
      <c r="T2" s="141" t="s">
        <v>195</v>
      </c>
      <c r="U2" s="141"/>
      <c r="V2" s="150" t="s">
        <v>189</v>
      </c>
      <c r="W2" s="110" t="s">
        <v>149</v>
      </c>
      <c r="X2" s="110" t="s">
        <v>148</v>
      </c>
      <c r="Y2" s="151"/>
      <c r="Z2" s="151"/>
      <c r="AA2" s="151"/>
      <c r="AB2" s="151"/>
      <c r="AC2" s="152"/>
      <c r="AD2" s="141" t="s">
        <v>195</v>
      </c>
      <c r="AE2" s="141"/>
      <c r="AF2" s="150" t="s">
        <v>190</v>
      </c>
      <c r="AG2" s="110" t="s">
        <v>149</v>
      </c>
      <c r="AH2" s="110" t="s">
        <v>148</v>
      </c>
      <c r="AI2" s="151"/>
      <c r="AJ2" s="151"/>
      <c r="AK2" s="151"/>
      <c r="AL2" s="151"/>
      <c r="AM2" s="152"/>
      <c r="AN2" s="141" t="s">
        <v>195</v>
      </c>
      <c r="AO2" s="141"/>
      <c r="AP2" s="150" t="s">
        <v>211</v>
      </c>
      <c r="AQ2" s="110" t="s">
        <v>149</v>
      </c>
      <c r="AR2" s="110" t="s">
        <v>148</v>
      </c>
      <c r="AS2" s="151"/>
      <c r="AT2" s="151"/>
      <c r="AU2" s="151"/>
      <c r="AV2" s="151"/>
      <c r="AW2" s="152"/>
      <c r="AX2" s="141" t="s">
        <v>195</v>
      </c>
      <c r="AY2" s="141"/>
      <c r="AZ2" s="150" t="s">
        <v>214</v>
      </c>
      <c r="BA2" s="110" t="s">
        <v>149</v>
      </c>
      <c r="BB2" s="110" t="s">
        <v>148</v>
      </c>
      <c r="BC2" s="151"/>
      <c r="BD2" s="151"/>
      <c r="BE2" s="151"/>
      <c r="BF2" s="151"/>
      <c r="BG2" s="152"/>
      <c r="BH2" s="141" t="s">
        <v>195</v>
      </c>
      <c r="BI2" s="141"/>
      <c r="BJ2" s="150" t="s">
        <v>213</v>
      </c>
      <c r="BK2" s="110" t="s">
        <v>149</v>
      </c>
      <c r="BL2" s="110" t="s">
        <v>148</v>
      </c>
      <c r="BM2" s="151"/>
      <c r="BN2" s="151"/>
      <c r="BO2" s="151"/>
      <c r="BP2" s="151"/>
      <c r="BQ2" s="152"/>
      <c r="BR2" s="141" t="s">
        <v>195</v>
      </c>
      <c r="BS2" s="141"/>
      <c r="BT2" s="150" t="s">
        <v>212</v>
      </c>
      <c r="BU2" s="110" t="s">
        <v>149</v>
      </c>
      <c r="BV2" s="110" t="s">
        <v>148</v>
      </c>
      <c r="BW2" s="151"/>
      <c r="BX2" s="151"/>
      <c r="BY2" s="151"/>
      <c r="BZ2" s="151"/>
      <c r="CA2" s="152"/>
      <c r="CB2" s="141" t="s">
        <v>195</v>
      </c>
      <c r="CC2" s="141"/>
    </row>
    <row r="3" spans="1:232" s="118" customFormat="1" ht="18" customHeight="1" x14ac:dyDescent="0.3">
      <c r="A3" s="335"/>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1" t="str">
        <f>HLOOKUP(Introduction!$G$4,nametranslations,152,FALSE)</f>
        <v>Definition</v>
      </c>
      <c r="BU3" s="112" t="str">
        <f>HLOOKUP(Introduction!$G$4,nametranslations,102,FALSE)</f>
        <v>Estimates (%)</v>
      </c>
      <c r="BV3" s="113" t="str">
        <f>HLOOKUP(Introduction!$G$4,nametranslations,24,FALSE)</f>
        <v>Total</v>
      </c>
      <c r="BW3" s="114" t="str">
        <f>HLOOKUP(Introduction!$G$4,nametranslations,26,FALSE)</f>
        <v>Urban</v>
      </c>
      <c r="BX3" s="114" t="str">
        <f>HLOOKUP(Introduction!$G$4,nametranslations,25,FALSE)</f>
        <v>Rural</v>
      </c>
      <c r="BY3" s="114" t="str">
        <f>HLOOKUP(Introduction!$G$4,nametranslations,27,FALSE)</f>
        <v>Pre-primary</v>
      </c>
      <c r="BZ3" s="114" t="str">
        <f>HLOOKUP(Introduction!$G$4,nametranslations,28,FALSE)</f>
        <v>Primary</v>
      </c>
      <c r="CA3" s="115" t="str">
        <f>HLOOKUP(Introduction!$G$4,nametranslations,29,FALSE)</f>
        <v>Secondary</v>
      </c>
      <c r="CB3" s="116"/>
      <c r="CC3" s="116"/>
      <c r="CD3" s="117"/>
      <c r="CN3" s="117"/>
      <c r="CX3" s="117"/>
      <c r="DH3" s="117"/>
      <c r="DR3" s="117"/>
      <c r="EB3" s="117"/>
      <c r="EL3" s="117"/>
      <c r="EV3" s="117"/>
      <c r="FF3" s="117"/>
      <c r="FP3" s="117"/>
      <c r="FZ3" s="117"/>
      <c r="GJ3" s="117"/>
      <c r="GT3" s="117"/>
      <c r="HD3" s="117"/>
      <c r="HN3" s="117"/>
      <c r="HX3" s="117"/>
    </row>
    <row r="4" spans="1:232" s="2" customFormat="1" x14ac:dyDescent="0.3">
      <c r="A4" s="611" t="str">
        <f>IF(ISBLANK('Data Summary'!A6),"",'Data Summary'!A6)</f>
        <v>DNK_2013_UIS</v>
      </c>
      <c r="B4" s="51" t="s">
        <v>155</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155</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155</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1" t="s">
        <v>155</v>
      </c>
      <c r="BU4" s="61" t="str">
        <f>HLOOKUP(Introduction!$G$4,nametranslations,103,FALSE)</f>
        <v>No water source</v>
      </c>
      <c r="BV4" s="6">
        <f>IF(COUNTA(BV13)=0,"",BV13)</f>
        <v>0</v>
      </c>
      <c r="BW4" s="6" t="str">
        <f t="shared" ref="BW4:CA4" si="7">IF(COUNTA(BW13)=0,"",BW13)</f>
        <v/>
      </c>
      <c r="BX4" s="6" t="str">
        <f t="shared" si="7"/>
        <v/>
      </c>
      <c r="BY4" s="6" t="str">
        <f t="shared" si="7"/>
        <v/>
      </c>
      <c r="BZ4" s="6">
        <f t="shared" si="7"/>
        <v>0</v>
      </c>
      <c r="CA4" s="22">
        <f t="shared" si="7"/>
        <v>0</v>
      </c>
      <c r="CB4" s="16"/>
      <c r="CC4" s="16"/>
      <c r="CD4" s="58"/>
      <c r="CN4" s="58"/>
      <c r="CX4" s="58"/>
      <c r="DH4" s="58"/>
      <c r="DR4" s="58"/>
      <c r="EB4" s="58"/>
      <c r="EL4" s="58"/>
      <c r="EV4" s="58"/>
      <c r="FF4" s="58"/>
      <c r="FP4" s="58"/>
      <c r="FZ4" s="58"/>
      <c r="GJ4" s="58"/>
      <c r="GT4" s="58"/>
      <c r="HD4" s="58"/>
      <c r="HN4" s="58"/>
      <c r="HX4" s="58"/>
    </row>
    <row r="5" spans="1:232" s="2" customFormat="1" x14ac:dyDescent="0.3">
      <c r="A5" s="611" t="str">
        <f ca="1">IF(ISBLANK('Data Summary'!A7),"",'Data Summary'!A7)</f>
        <v>DNK_2014_UIS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1"/>
      <c r="BU5" s="61" t="str">
        <f>HLOOKUP(Introduction!$G$4,nametranslations,104,FALSE)</f>
        <v>Unimproved</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f>IF((COUNTA(BZ14:BZ25)=0)+(COUNTA(BZ13)=0),"",100-BZ13-SUMPRODUCT(BU14:BU25,BZ14:BZ25))</f>
        <v>0</v>
      </c>
      <c r="CA5" s="22">
        <f>IF((COUNTA(CA14:CA25)=0)+(COUNTA(CA13)=0),"",100-CA13-SUMPRODUCT(BU14:BU25,CA14:CA25))</f>
        <v>0</v>
      </c>
      <c r="CB5" s="16"/>
      <c r="CC5" s="16"/>
      <c r="CD5" s="58"/>
      <c r="CN5" s="58"/>
      <c r="CX5" s="58"/>
      <c r="DH5" s="58"/>
      <c r="DR5" s="58"/>
      <c r="EB5" s="58"/>
      <c r="EL5" s="58"/>
      <c r="EV5" s="58"/>
      <c r="FF5" s="58"/>
      <c r="FP5" s="58"/>
      <c r="FZ5" s="58"/>
      <c r="GJ5" s="58"/>
      <c r="GT5" s="58"/>
      <c r="HD5" s="58"/>
      <c r="HN5" s="58"/>
      <c r="HX5" s="58"/>
    </row>
    <row r="6" spans="1:232" s="2" customFormat="1" x14ac:dyDescent="0.3">
      <c r="A6" s="611" t="str">
        <f ca="1">IF(ISBLANK('Data Summary'!A8),"",'Data Summary'!A8)</f>
        <v>DNK_2015_UIS</v>
      </c>
      <c r="B6" s="51" t="s">
        <v>155</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155</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155</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1" t="s">
        <v>155</v>
      </c>
      <c r="BU6" s="61" t="str">
        <f>HLOOKUP(Introduction!$G$4,nametranslations,75,FALSE)</f>
        <v>Improved</v>
      </c>
      <c r="BV6" s="6">
        <f>IF(COUNTA(BV14:BV25)=0,"",SUMPRODUCT(BV14:BV25,BU14:BU25))</f>
        <v>100</v>
      </c>
      <c r="BW6" s="6" t="str">
        <f>IF(COUNTA(BW14:BW25)=0,"",SUMPRODUCT(BW14:BW25,BU14:BU25))</f>
        <v/>
      </c>
      <c r="BX6" s="6" t="str">
        <f>IF(COUNTA(BX14:BX25)=0,"",SUMPRODUCT(BX14:BX25,BU14:BU25))</f>
        <v/>
      </c>
      <c r="BY6" s="6" t="str">
        <f>IF(COUNTA(BY14:BY25)=0,"",SUMPRODUCT(BY14:BY25,BU14:BU25))</f>
        <v/>
      </c>
      <c r="BZ6" s="6">
        <f>IF(COUNTA(BZ14:BZ25)=0,"",SUMPRODUCT(BZ14:BZ25,BU14:BU25))</f>
        <v>100</v>
      </c>
      <c r="CA6" s="22">
        <f>IF(COUNTA(CA14:CA25)=0,"",SUMPRODUCT(CA14:CA25,BU14:BU25))</f>
        <v>100</v>
      </c>
      <c r="CB6" s="16"/>
      <c r="CC6" s="16"/>
      <c r="CD6" s="58"/>
      <c r="CN6" s="58"/>
      <c r="CX6" s="58"/>
      <c r="DH6" s="58"/>
      <c r="DR6" s="58"/>
      <c r="EB6" s="58"/>
      <c r="EL6" s="58"/>
      <c r="EV6" s="58"/>
      <c r="FF6" s="58"/>
      <c r="FP6" s="58"/>
      <c r="FZ6" s="58"/>
      <c r="GJ6" s="58"/>
      <c r="GT6" s="58"/>
      <c r="HD6" s="58"/>
      <c r="HN6" s="58"/>
      <c r="HX6" s="58"/>
    </row>
    <row r="7" spans="1:232" s="2" customFormat="1" x14ac:dyDescent="0.3">
      <c r="A7" s="611" t="str">
        <f ca="1">IF(ISBLANK('Data Summary'!A9),"",'Data Summary'!A9)</f>
        <v>DNK_2016_UIS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1"/>
      <c r="BU7" s="62" t="str">
        <f>HLOOKUP(Introduction!$G$4,nametranslations,105,FALSE)</f>
        <v>Available</v>
      </c>
      <c r="BV7" s="5"/>
      <c r="BW7" s="5"/>
      <c r="BX7" s="5"/>
      <c r="BY7" s="5"/>
      <c r="BZ7" s="5"/>
      <c r="CA7" s="22"/>
      <c r="CB7" s="16"/>
      <c r="CC7" s="16"/>
      <c r="CD7" s="58"/>
      <c r="CN7" s="58"/>
      <c r="CX7" s="58"/>
      <c r="DH7" s="58"/>
      <c r="DR7" s="58"/>
      <c r="EB7" s="58"/>
      <c r="EL7" s="58"/>
      <c r="EV7" s="58"/>
      <c r="FF7" s="58"/>
      <c r="FP7" s="58"/>
      <c r="FZ7" s="58"/>
      <c r="GJ7" s="58"/>
      <c r="GT7" s="58"/>
      <c r="HD7" s="58"/>
      <c r="HN7" s="58"/>
      <c r="HX7" s="58"/>
    </row>
    <row r="8" spans="1:232" s="2" customFormat="1" ht="15.6" customHeight="1" x14ac:dyDescent="0.3">
      <c r="A8" s="611" t="str">
        <f ca="1">IF(ISBLANK('Data Summary'!A10),"",'Data Summary'!A10)</f>
        <v>DNK_2019_UIS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1"/>
      <c r="BU8" s="62" t="str">
        <f>HLOOKUP(Introduction!$G$4,nametranslations,106,FALSE)</f>
        <v>On premises</v>
      </c>
      <c r="BV8" s="6"/>
      <c r="BW8" s="6"/>
      <c r="BX8" s="6"/>
      <c r="BY8" s="6"/>
      <c r="BZ8" s="6"/>
      <c r="CA8" s="22"/>
      <c r="CB8" s="16"/>
      <c r="CC8" s="16"/>
      <c r="CD8" s="58"/>
      <c r="CN8" s="58"/>
      <c r="CX8" s="58"/>
      <c r="DH8" s="58"/>
      <c r="DR8" s="58"/>
      <c r="EB8" s="58"/>
      <c r="EL8" s="58"/>
      <c r="EV8" s="58"/>
      <c r="FF8" s="58"/>
      <c r="FP8" s="58"/>
      <c r="FZ8" s="58"/>
      <c r="GJ8" s="58"/>
      <c r="GT8" s="58"/>
      <c r="HD8" s="58"/>
      <c r="HN8" s="58"/>
      <c r="HX8" s="58"/>
    </row>
    <row r="9" spans="1:232" s="602" customFormat="1" ht="21" customHeight="1" x14ac:dyDescent="0.3">
      <c r="A9" s="612" t="str">
        <f ca="1">IF(ISBLANK('Data Summary'!A11),"",'Data Summary'!A11)</f>
        <v>DNK_2020_UIS</v>
      </c>
      <c r="B9" s="595" t="s">
        <v>150</v>
      </c>
      <c r="C9" s="596" t="str">
        <f>HLOOKUP(Introduction!$G$4,nametranslations,76,FALSE)</f>
        <v>Basic (improved &amp; available)</v>
      </c>
      <c r="D9" s="597">
        <v>100</v>
      </c>
      <c r="E9" s="598"/>
      <c r="F9" s="598"/>
      <c r="G9" s="598"/>
      <c r="H9" s="598">
        <v>100</v>
      </c>
      <c r="I9" s="599">
        <v>100</v>
      </c>
      <c r="J9" s="600"/>
      <c r="K9" s="600"/>
      <c r="L9" s="595" t="s">
        <v>150</v>
      </c>
      <c r="M9" s="596" t="str">
        <f>HLOOKUP(Introduction!$G$4,nametranslations,76,FALSE)</f>
        <v>Basic (improved &amp; available)</v>
      </c>
      <c r="N9" s="597">
        <v>100</v>
      </c>
      <c r="O9" s="598"/>
      <c r="P9" s="598"/>
      <c r="Q9" s="598"/>
      <c r="R9" s="598">
        <v>100</v>
      </c>
      <c r="S9" s="599">
        <v>100</v>
      </c>
      <c r="T9" s="600"/>
      <c r="U9" s="600"/>
      <c r="V9" s="595" t="s">
        <v>150</v>
      </c>
      <c r="W9" s="596" t="str">
        <f>HLOOKUP(Introduction!$G$4,nametranslations,76,FALSE)</f>
        <v>Basic (improved &amp; available)</v>
      </c>
      <c r="X9" s="597">
        <v>100</v>
      </c>
      <c r="Y9" s="598"/>
      <c r="Z9" s="598"/>
      <c r="AA9" s="598"/>
      <c r="AB9" s="598">
        <v>100</v>
      </c>
      <c r="AC9" s="599">
        <v>100</v>
      </c>
      <c r="AD9" s="600"/>
      <c r="AE9" s="600"/>
      <c r="AF9" s="595" t="s">
        <v>150</v>
      </c>
      <c r="AG9" s="596" t="str">
        <f>HLOOKUP(Introduction!$G$4,nametranslations,76,FALSE)</f>
        <v>Basic (improved &amp; available)</v>
      </c>
      <c r="AH9" s="597">
        <v>100</v>
      </c>
      <c r="AI9" s="598"/>
      <c r="AJ9" s="598"/>
      <c r="AK9" s="598"/>
      <c r="AL9" s="598">
        <v>100</v>
      </c>
      <c r="AM9" s="599">
        <v>100</v>
      </c>
      <c r="AN9" s="600"/>
      <c r="AO9" s="600"/>
      <c r="AP9" s="595" t="s">
        <v>150</v>
      </c>
      <c r="AQ9" s="596" t="str">
        <f>HLOOKUP(Introduction!$G$4,nametranslations,76,FALSE)</f>
        <v>Basic (improved &amp; available)</v>
      </c>
      <c r="AR9" s="597">
        <v>100</v>
      </c>
      <c r="AS9" s="598"/>
      <c r="AT9" s="598"/>
      <c r="AU9" s="598"/>
      <c r="AV9" s="598">
        <v>100</v>
      </c>
      <c r="AW9" s="599">
        <v>100</v>
      </c>
      <c r="AX9" s="600"/>
      <c r="AY9" s="600"/>
      <c r="AZ9" s="595" t="s">
        <v>150</v>
      </c>
      <c r="BA9" s="596" t="str">
        <f>HLOOKUP(Introduction!$G$4,nametranslations,76,FALSE)</f>
        <v>Basic (improved &amp; available)</v>
      </c>
      <c r="BB9" s="597">
        <v>100</v>
      </c>
      <c r="BC9" s="598"/>
      <c r="BD9" s="598"/>
      <c r="BE9" s="598"/>
      <c r="BF9" s="598">
        <v>100</v>
      </c>
      <c r="BG9" s="599">
        <v>100</v>
      </c>
      <c r="BH9" s="600"/>
      <c r="BI9" s="600"/>
      <c r="BJ9" s="595" t="s">
        <v>150</v>
      </c>
      <c r="BK9" s="596" t="str">
        <f>HLOOKUP(Introduction!$G$4,nametranslations,76,FALSE)</f>
        <v>Basic (improved &amp; available)</v>
      </c>
      <c r="BL9" s="597">
        <v>100</v>
      </c>
      <c r="BM9" s="598"/>
      <c r="BN9" s="598"/>
      <c r="BO9" s="598"/>
      <c r="BP9" s="598">
        <v>100</v>
      </c>
      <c r="BQ9" s="599">
        <v>100</v>
      </c>
      <c r="BR9" s="600"/>
      <c r="BS9" s="600"/>
      <c r="BT9" s="595" t="s">
        <v>150</v>
      </c>
      <c r="BU9" s="596" t="str">
        <f>HLOOKUP(Introduction!$G$4,nametranslations,76,FALSE)</f>
        <v>Basic (improved &amp; available)</v>
      </c>
      <c r="BV9" s="597">
        <v>100</v>
      </c>
      <c r="BW9" s="598"/>
      <c r="BX9" s="598"/>
      <c r="BY9" s="598"/>
      <c r="BZ9" s="598">
        <v>100</v>
      </c>
      <c r="CA9" s="599">
        <v>100</v>
      </c>
      <c r="CB9" s="600"/>
      <c r="CC9" s="600"/>
      <c r="CD9" s="601"/>
      <c r="CN9" s="601"/>
      <c r="CX9" s="601"/>
      <c r="DH9" s="601"/>
      <c r="DR9" s="601"/>
      <c r="EB9" s="601"/>
      <c r="EL9" s="601"/>
      <c r="EV9" s="601"/>
      <c r="FF9" s="601"/>
      <c r="FP9" s="601"/>
      <c r="FZ9" s="601"/>
      <c r="GJ9" s="601"/>
      <c r="GT9" s="601"/>
      <c r="HD9" s="601"/>
      <c r="HN9" s="601"/>
      <c r="HX9" s="601"/>
    </row>
    <row r="10" spans="1:232" s="602" customFormat="1" ht="21" customHeight="1" x14ac:dyDescent="0.3">
      <c r="A10" s="612" t="str">
        <f ca="1">IF(ISBLANK('Data Summary'!A12),"",'Data Summary'!A12)</f>
        <v>DNK_2021_UIS</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595"/>
      <c r="AQ10" s="596" t="str">
        <f>HLOOKUP(Introduction!$G$4,nametranslations,107,FALSE)</f>
        <v>Improved &amp; on-premises</v>
      </c>
      <c r="AR10" s="603"/>
      <c r="AS10" s="598"/>
      <c r="AT10" s="598"/>
      <c r="AU10" s="598"/>
      <c r="AV10" s="598"/>
      <c r="AW10" s="599"/>
      <c r="AX10" s="600"/>
      <c r="AY10" s="600"/>
      <c r="AZ10" s="595"/>
      <c r="BA10" s="596" t="str">
        <f>HLOOKUP(Introduction!$G$4,nametranslations,107,FALSE)</f>
        <v>Improved &amp; on-premises</v>
      </c>
      <c r="BB10" s="603"/>
      <c r="BC10" s="598"/>
      <c r="BD10" s="598"/>
      <c r="BE10" s="598"/>
      <c r="BF10" s="598"/>
      <c r="BG10" s="599"/>
      <c r="BH10" s="600"/>
      <c r="BI10" s="600"/>
      <c r="BJ10" s="595"/>
      <c r="BK10" s="596" t="str">
        <f>HLOOKUP(Introduction!$G$4,nametranslations,107,FALSE)</f>
        <v>Improved &amp; on-premises</v>
      </c>
      <c r="BL10" s="603"/>
      <c r="BM10" s="598"/>
      <c r="BN10" s="598"/>
      <c r="BO10" s="598"/>
      <c r="BP10" s="598"/>
      <c r="BQ10" s="599"/>
      <c r="BR10" s="600"/>
      <c r="BS10" s="600"/>
      <c r="BT10" s="595"/>
      <c r="BU10" s="596" t="str">
        <f>HLOOKUP(Introduction!$G$4,nametranslations,107,FALSE)</f>
        <v>Improved &amp; on-premises</v>
      </c>
      <c r="BV10" s="603"/>
      <c r="BW10" s="598"/>
      <c r="BX10" s="598"/>
      <c r="BY10" s="598"/>
      <c r="BZ10" s="598"/>
      <c r="CA10" s="599"/>
      <c r="CB10" s="600"/>
      <c r="CC10" s="600"/>
      <c r="CD10" s="601"/>
      <c r="CN10" s="601"/>
      <c r="CX10" s="601"/>
      <c r="DH10" s="601"/>
      <c r="DR10" s="601"/>
      <c r="EB10" s="601"/>
      <c r="EL10" s="601"/>
      <c r="EV10" s="601"/>
      <c r="FF10" s="601"/>
      <c r="FP10" s="601"/>
      <c r="FZ10" s="601"/>
      <c r="GJ10" s="601"/>
      <c r="GT10" s="601"/>
      <c r="HD10" s="601"/>
      <c r="HN10" s="601"/>
      <c r="HX10" s="601"/>
    </row>
    <row r="11" spans="1:232" s="602" customFormat="1" ht="21" customHeight="1" x14ac:dyDescent="0.3">
      <c r="A11" s="612" t="str">
        <f ca="1">IF(ISBLANK('Data Summary'!A13),"",'Data Summary'!A13)</f>
        <v>DNK_2022_UIS</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595"/>
      <c r="AQ11" s="596" t="str">
        <f>HLOOKUP(Introduction!$G$4,nametranslations,108,FALSE)</f>
        <v>Improved, available &amp; on-premises</v>
      </c>
      <c r="AR11" s="603"/>
      <c r="AS11" s="598"/>
      <c r="AT11" s="598"/>
      <c r="AU11" s="598"/>
      <c r="AV11" s="598"/>
      <c r="AW11" s="599"/>
      <c r="AX11" s="600"/>
      <c r="AY11" s="600"/>
      <c r="AZ11" s="595"/>
      <c r="BA11" s="596" t="str">
        <f>HLOOKUP(Introduction!$G$4,nametranslations,108,FALSE)</f>
        <v>Improved, available &amp; on-premises</v>
      </c>
      <c r="BB11" s="603"/>
      <c r="BC11" s="598"/>
      <c r="BD11" s="598"/>
      <c r="BE11" s="598"/>
      <c r="BF11" s="598"/>
      <c r="BG11" s="599"/>
      <c r="BH11" s="600"/>
      <c r="BI11" s="600"/>
      <c r="BJ11" s="595"/>
      <c r="BK11" s="596" t="str">
        <f>HLOOKUP(Introduction!$G$4,nametranslations,108,FALSE)</f>
        <v>Improved, available &amp; on-premises</v>
      </c>
      <c r="BL11" s="603"/>
      <c r="BM11" s="598"/>
      <c r="BN11" s="598"/>
      <c r="BO11" s="598"/>
      <c r="BP11" s="598"/>
      <c r="BQ11" s="599"/>
      <c r="BR11" s="600"/>
      <c r="BS11" s="600"/>
      <c r="BT11" s="595"/>
      <c r="BU11" s="596" t="str">
        <f>HLOOKUP(Introduction!$G$4,nametranslations,108,FALSE)</f>
        <v>Improved, available &amp; on-premises</v>
      </c>
      <c r="BV11" s="603"/>
      <c r="BW11" s="598"/>
      <c r="BX11" s="598"/>
      <c r="BY11" s="598"/>
      <c r="BZ11" s="598"/>
      <c r="CA11" s="599"/>
      <c r="CB11" s="600"/>
      <c r="CC11" s="600"/>
      <c r="CD11" s="601"/>
      <c r="CN11" s="601"/>
      <c r="CX11" s="601"/>
      <c r="DH11" s="601"/>
      <c r="DR11" s="601"/>
      <c r="EB11" s="601"/>
      <c r="EL11" s="601"/>
      <c r="EV11" s="601"/>
      <c r="FF11" s="601"/>
      <c r="FP11" s="601"/>
      <c r="FZ11" s="601"/>
      <c r="GJ11" s="601"/>
      <c r="GT11" s="601"/>
      <c r="HD11" s="601"/>
      <c r="HN11" s="601"/>
      <c r="HX11" s="601"/>
    </row>
    <row r="12" spans="1:232" s="124" customFormat="1" ht="18" customHeight="1" x14ac:dyDescent="0.2">
      <c r="A12" s="589"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19" t="str">
        <f>HLOOKUP(Introduction!$G$4,nametranslations,109,FALSE)</f>
        <v>Facility type</v>
      </c>
      <c r="BU12" s="120" t="str">
        <f>HLOOKUP(Introduction!$G$4,nametranslations,110,FALSE)</f>
        <v>Proprortion improved</v>
      </c>
      <c r="BV12" s="121"/>
      <c r="BW12" s="121"/>
      <c r="BX12" s="121"/>
      <c r="BY12" s="121"/>
      <c r="BZ12" s="121"/>
      <c r="CA12" s="122"/>
      <c r="CB12" s="116"/>
      <c r="CC12" s="116"/>
      <c r="CD12" s="123"/>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89"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2" t="s">
        <v>54</v>
      </c>
      <c r="BU13" s="3">
        <v>0</v>
      </c>
      <c r="BV13" s="23">
        <v>0</v>
      </c>
      <c r="BW13" s="23"/>
      <c r="BX13" s="23"/>
      <c r="BY13" s="23"/>
      <c r="BZ13" s="23">
        <v>0</v>
      </c>
      <c r="CA13" s="25">
        <v>0</v>
      </c>
      <c r="CB13" s="8"/>
      <c r="CC13" s="8"/>
      <c r="CD13" s="58"/>
      <c r="CN13" s="58"/>
      <c r="CX13" s="58"/>
      <c r="DH13" s="58"/>
      <c r="DR13" s="58"/>
      <c r="EB13" s="58"/>
      <c r="EL13" s="58"/>
      <c r="EV13" s="58"/>
      <c r="FF13" s="58"/>
      <c r="FP13" s="58"/>
      <c r="FZ13" s="58"/>
      <c r="GJ13" s="58"/>
      <c r="GT13" s="58"/>
      <c r="HD13" s="58"/>
      <c r="HN13" s="58"/>
      <c r="HX13" s="58"/>
    </row>
    <row r="14" spans="1:232" x14ac:dyDescent="0.3">
      <c r="A14" s="589"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row>
    <row r="15" spans="1:232" s="1" customFormat="1" x14ac:dyDescent="0.3">
      <c r="A15" s="589" t="str">
        <f ca="1">IF(ISBLANK('Data Summary'!A17),"",'Data Summary'!A17)</f>
        <v/>
      </c>
      <c r="B15" s="53" t="s">
        <v>156</v>
      </c>
      <c r="C15" s="4">
        <v>1</v>
      </c>
      <c r="D15" s="23">
        <v>100</v>
      </c>
      <c r="E15" s="63"/>
      <c r="F15" s="63"/>
      <c r="G15" s="63"/>
      <c r="H15" s="23">
        <v>100</v>
      </c>
      <c r="I15" s="25">
        <v>100</v>
      </c>
      <c r="J15" s="8"/>
      <c r="K15" s="8"/>
      <c r="L15" s="53" t="s">
        <v>156</v>
      </c>
      <c r="M15" s="4">
        <v>1</v>
      </c>
      <c r="N15" s="23">
        <v>100</v>
      </c>
      <c r="O15" s="63"/>
      <c r="P15" s="63"/>
      <c r="Q15" s="63"/>
      <c r="R15" s="23">
        <v>100</v>
      </c>
      <c r="S15" s="25">
        <v>100</v>
      </c>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v>100</v>
      </c>
      <c r="AW15" s="25">
        <v>100</v>
      </c>
      <c r="AX15" s="8"/>
      <c r="AY15" s="8"/>
      <c r="AZ15" s="53" t="s">
        <v>156</v>
      </c>
      <c r="BA15" s="4">
        <v>1</v>
      </c>
      <c r="BB15" s="23">
        <v>100</v>
      </c>
      <c r="BC15" s="63"/>
      <c r="BD15" s="63"/>
      <c r="BE15" s="63"/>
      <c r="BF15" s="23">
        <v>100</v>
      </c>
      <c r="BG15" s="25">
        <v>100</v>
      </c>
      <c r="BH15" s="8"/>
      <c r="BI15" s="8"/>
      <c r="BJ15" s="53" t="s">
        <v>156</v>
      </c>
      <c r="BK15" s="4">
        <v>1</v>
      </c>
      <c r="BL15" s="23">
        <v>100</v>
      </c>
      <c r="BM15" s="63"/>
      <c r="BN15" s="63"/>
      <c r="BO15" s="63"/>
      <c r="BP15" s="23">
        <v>100</v>
      </c>
      <c r="BQ15" s="25">
        <v>100</v>
      </c>
      <c r="BR15" s="8"/>
      <c r="BS15" s="8"/>
      <c r="BT15" s="53" t="s">
        <v>156</v>
      </c>
      <c r="BU15" s="4">
        <v>1</v>
      </c>
      <c r="BV15" s="23">
        <v>100</v>
      </c>
      <c r="BW15" s="63"/>
      <c r="BX15" s="63"/>
      <c r="BY15" s="63"/>
      <c r="BZ15" s="23">
        <v>100</v>
      </c>
      <c r="CA15" s="25">
        <v>100</v>
      </c>
      <c r="CB15" s="8"/>
      <c r="CC15" s="8"/>
      <c r="CD15" s="59"/>
      <c r="CN15" s="59"/>
      <c r="CX15" s="59"/>
      <c r="DH15" s="59"/>
      <c r="DR15" s="59"/>
      <c r="EB15" s="59"/>
      <c r="EL15" s="59"/>
      <c r="EV15" s="59"/>
      <c r="FF15" s="59"/>
      <c r="FP15" s="59"/>
      <c r="FZ15" s="59"/>
      <c r="GJ15" s="59"/>
      <c r="GT15" s="59"/>
      <c r="HD15" s="59"/>
      <c r="HN15" s="59"/>
      <c r="HX15" s="59"/>
    </row>
    <row r="16" spans="1:23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9"/>
      <c r="CN16" s="59"/>
      <c r="CX16" s="59"/>
      <c r="DH16" s="59"/>
      <c r="DR16" s="59"/>
      <c r="EB16" s="59"/>
      <c r="EL16" s="59"/>
      <c r="EV16" s="59"/>
      <c r="FF16" s="59"/>
      <c r="FP16" s="59"/>
      <c r="FZ16" s="59"/>
      <c r="GJ16" s="59"/>
      <c r="GT16" s="59"/>
      <c r="HD16" s="59"/>
      <c r="HN16" s="59"/>
      <c r="HX16" s="59"/>
    </row>
    <row r="17" spans="1:23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9"/>
      <c r="CN17" s="59"/>
      <c r="CX17" s="59"/>
      <c r="DH17" s="59"/>
      <c r="DR17" s="59"/>
      <c r="EB17" s="59"/>
      <c r="EL17" s="59"/>
      <c r="EV17" s="59"/>
      <c r="FF17" s="59"/>
      <c r="FP17" s="59"/>
      <c r="FZ17" s="59"/>
      <c r="GJ17" s="59"/>
      <c r="GT17" s="59"/>
      <c r="HD17" s="59"/>
      <c r="HN17" s="59"/>
      <c r="HX17" s="59"/>
    </row>
    <row r="18" spans="1:23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9"/>
      <c r="CN18" s="59"/>
      <c r="CX18" s="59"/>
      <c r="DH18" s="59"/>
      <c r="DR18" s="59"/>
      <c r="EB18" s="59"/>
      <c r="EL18" s="59"/>
      <c r="EV18" s="59"/>
      <c r="FF18" s="59"/>
      <c r="FP18" s="59"/>
      <c r="FZ18" s="59"/>
      <c r="GJ18" s="59"/>
      <c r="GT18" s="59"/>
      <c r="HD18" s="59"/>
      <c r="HN18" s="59"/>
      <c r="HX18" s="59"/>
    </row>
    <row r="19" spans="1:23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9"/>
      <c r="CN19" s="59"/>
      <c r="CX19" s="59"/>
      <c r="DH19" s="59"/>
      <c r="DR19" s="59"/>
      <c r="EB19" s="59"/>
      <c r="EL19" s="59"/>
      <c r="EV19" s="59"/>
      <c r="FF19" s="59"/>
      <c r="FP19" s="59"/>
      <c r="FZ19" s="59"/>
      <c r="GJ19" s="59"/>
      <c r="GT19" s="59"/>
      <c r="HD19" s="59"/>
      <c r="HN19" s="59"/>
      <c r="HX19" s="59"/>
    </row>
    <row r="20" spans="1:23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9"/>
      <c r="CN20" s="59"/>
      <c r="CX20" s="59"/>
      <c r="DH20" s="59"/>
      <c r="DR20" s="59"/>
      <c r="EB20" s="59"/>
      <c r="EL20" s="59"/>
      <c r="EV20" s="59"/>
      <c r="FF20" s="59"/>
      <c r="FP20" s="59"/>
      <c r="FZ20" s="59"/>
      <c r="GJ20" s="59"/>
      <c r="GT20" s="59"/>
      <c r="HD20" s="59"/>
      <c r="HN20" s="59"/>
      <c r="HX20" s="59"/>
    </row>
    <row r="21" spans="1:23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9"/>
      <c r="CN21" s="59"/>
      <c r="CX21" s="59"/>
      <c r="DH21" s="59"/>
      <c r="DR21" s="59"/>
      <c r="EB21" s="59"/>
      <c r="EL21" s="59"/>
      <c r="EV21" s="59"/>
      <c r="FF21" s="59"/>
      <c r="FP21" s="59"/>
      <c r="FZ21" s="59"/>
      <c r="GJ21" s="59"/>
      <c r="GT21" s="59"/>
      <c r="HD21" s="59"/>
      <c r="HN21" s="59"/>
      <c r="HX21" s="59"/>
    </row>
    <row r="22" spans="1:23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9"/>
      <c r="CN22" s="59"/>
      <c r="CX22" s="59"/>
      <c r="DH22" s="59"/>
      <c r="DR22" s="59"/>
      <c r="EB22" s="59"/>
      <c r="EL22" s="59"/>
      <c r="EV22" s="59"/>
      <c r="FF22" s="59"/>
      <c r="FP22" s="59"/>
      <c r="FZ22" s="59"/>
      <c r="GJ22" s="59"/>
      <c r="GT22" s="59"/>
      <c r="HD22" s="59"/>
      <c r="HN22" s="59"/>
      <c r="HX22" s="59"/>
    </row>
    <row r="23" spans="1:23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9"/>
      <c r="CN23" s="59"/>
      <c r="CX23" s="59"/>
      <c r="DH23" s="59"/>
      <c r="DR23" s="59"/>
      <c r="EB23" s="59"/>
      <c r="EL23" s="59"/>
      <c r="EV23" s="59"/>
      <c r="FF23" s="59"/>
      <c r="FP23" s="59"/>
      <c r="FZ23" s="59"/>
      <c r="GJ23" s="59"/>
      <c r="GT23" s="59"/>
      <c r="HD23" s="59"/>
      <c r="HN23" s="59"/>
      <c r="HX23" s="59"/>
    </row>
    <row r="24" spans="1:23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9"/>
      <c r="CN24" s="59"/>
      <c r="CX24" s="59"/>
      <c r="DH24" s="59"/>
      <c r="DR24" s="59"/>
      <c r="EB24" s="59"/>
      <c r="EL24" s="59"/>
      <c r="EV24" s="59"/>
      <c r="FF24" s="59"/>
      <c r="FP24" s="59"/>
      <c r="FZ24" s="59"/>
      <c r="GJ24" s="59"/>
      <c r="GT24" s="59"/>
      <c r="HD24" s="59"/>
      <c r="HN24" s="59"/>
      <c r="HX24" s="59"/>
    </row>
    <row r="25" spans="1:23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9"/>
      <c r="CN25" s="59"/>
      <c r="CX25" s="59"/>
      <c r="DH25" s="59"/>
      <c r="DR25" s="59"/>
      <c r="EB25" s="59"/>
      <c r="EL25" s="59"/>
      <c r="EV25" s="59"/>
      <c r="FF25" s="59"/>
      <c r="FP25" s="59"/>
      <c r="FZ25" s="59"/>
      <c r="GJ25" s="59"/>
      <c r="GT25" s="59"/>
      <c r="HD25" s="59"/>
      <c r="HN25" s="59"/>
      <c r="HX25" s="59"/>
    </row>
    <row r="26" spans="1:232" s="1" customFormat="1" ht="83.25" customHeight="1" x14ac:dyDescent="0.3">
      <c r="A26" s="589" t="str">
        <f ca="1">IF(ISBLANK('Data Summary'!A28),"",'Data Summary'!A28)</f>
        <v/>
      </c>
      <c r="B26" s="54" t="str">
        <f>HLOOKUP(Introduction!$G$4,nametranslations,111,FALSE)</f>
        <v>Notes</v>
      </c>
      <c r="C26" s="332" t="s">
        <v>184</v>
      </c>
      <c r="D26" s="333"/>
      <c r="E26" s="333"/>
      <c r="F26" s="333"/>
      <c r="G26" s="333"/>
      <c r="H26" s="333"/>
      <c r="I26" s="334"/>
      <c r="J26" s="8"/>
      <c r="K26" s="8"/>
      <c r="L26" s="54" t="str">
        <f>HLOOKUP(Introduction!$G$4,nametranslations,111,FALSE)</f>
        <v>Notes</v>
      </c>
      <c r="M26" s="332" t="s">
        <v>184</v>
      </c>
      <c r="N26" s="333"/>
      <c r="O26" s="333"/>
      <c r="P26" s="333"/>
      <c r="Q26" s="333"/>
      <c r="R26" s="333"/>
      <c r="S26" s="334"/>
      <c r="T26" s="8"/>
      <c r="U26" s="8"/>
      <c r="V26" s="54" t="str">
        <f>HLOOKUP(Introduction!$G$4,nametranslations,111,FALSE)</f>
        <v>Notes</v>
      </c>
      <c r="W26" s="332" t="s">
        <v>157</v>
      </c>
      <c r="X26" s="333"/>
      <c r="Y26" s="333"/>
      <c r="Z26" s="333"/>
      <c r="AA26" s="333"/>
      <c r="AB26" s="333"/>
      <c r="AC26" s="334"/>
      <c r="AD26" s="8"/>
      <c r="AE26" s="8"/>
      <c r="AF26" s="54" t="str">
        <f>HLOOKUP(Introduction!$G$4,nametranslations,111,FALSE)</f>
        <v>Notes</v>
      </c>
      <c r="AG26" s="332" t="s">
        <v>185</v>
      </c>
      <c r="AH26" s="333"/>
      <c r="AI26" s="333"/>
      <c r="AJ26" s="333"/>
      <c r="AK26" s="333"/>
      <c r="AL26" s="333"/>
      <c r="AM26" s="334"/>
      <c r="AN26" s="8"/>
      <c r="AO26" s="8"/>
      <c r="AP26" s="54" t="str">
        <f>HLOOKUP(Introduction!$G$4,nametranslations,111,FALSE)</f>
        <v>Notes</v>
      </c>
      <c r="AQ26" s="332" t="s">
        <v>185</v>
      </c>
      <c r="AR26" s="333"/>
      <c r="AS26" s="333"/>
      <c r="AT26" s="333"/>
      <c r="AU26" s="333"/>
      <c r="AV26" s="333"/>
      <c r="AW26" s="334"/>
      <c r="AX26" s="8"/>
      <c r="AY26" s="8"/>
      <c r="AZ26" s="54" t="str">
        <f>HLOOKUP(Introduction!$G$4,nametranslations,111,FALSE)</f>
        <v>Notes</v>
      </c>
      <c r="BA26" s="332" t="s">
        <v>185</v>
      </c>
      <c r="BB26" s="333"/>
      <c r="BC26" s="333"/>
      <c r="BD26" s="333"/>
      <c r="BE26" s="333"/>
      <c r="BF26" s="333"/>
      <c r="BG26" s="334"/>
      <c r="BH26" s="8"/>
      <c r="BI26" s="8"/>
      <c r="BJ26" s="54" t="str">
        <f>HLOOKUP(Introduction!$G$4,nametranslations,111,FALSE)</f>
        <v>Notes</v>
      </c>
      <c r="BK26" s="332" t="s">
        <v>185</v>
      </c>
      <c r="BL26" s="333"/>
      <c r="BM26" s="333"/>
      <c r="BN26" s="333"/>
      <c r="BO26" s="333"/>
      <c r="BP26" s="333"/>
      <c r="BQ26" s="334"/>
      <c r="BR26" s="8"/>
      <c r="BS26" s="8"/>
      <c r="BT26" s="54" t="str">
        <f>HLOOKUP(Introduction!$G$4,nametranslations,111,FALSE)</f>
        <v>Notes</v>
      </c>
      <c r="BU26" s="332" t="s">
        <v>185</v>
      </c>
      <c r="BV26" s="333"/>
      <c r="BW26" s="333"/>
      <c r="BX26" s="333"/>
      <c r="BY26" s="333"/>
      <c r="BZ26" s="333"/>
      <c r="CA26" s="334"/>
      <c r="CB26" s="8"/>
      <c r="CC26" s="8"/>
      <c r="CD26" s="59"/>
      <c r="CN26" s="59"/>
      <c r="CX26" s="59"/>
      <c r="DH26" s="59"/>
      <c r="DR26" s="59"/>
      <c r="EB26" s="59"/>
      <c r="EL26" s="59"/>
      <c r="EV26" s="59"/>
      <c r="FF26" s="59"/>
      <c r="FP26" s="59"/>
      <c r="FZ26" s="59"/>
      <c r="GJ26" s="59"/>
      <c r="GT26" s="59"/>
      <c r="HD26" s="59"/>
      <c r="HN26" s="59"/>
      <c r="HX26" s="59"/>
    </row>
    <row r="27" spans="1:232" s="1" customFormat="1" ht="15.75" customHeight="1" x14ac:dyDescent="0.3">
      <c r="A27" s="169"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t="s">
        <v>142</v>
      </c>
      <c r="BM27" s="24"/>
      <c r="BN27" s="24"/>
      <c r="BO27" s="24"/>
      <c r="BP27" s="24" t="s">
        <v>142</v>
      </c>
      <c r="BQ27" s="43" t="s">
        <v>142</v>
      </c>
      <c r="BR27" s="8"/>
      <c r="BS27" s="8"/>
      <c r="BT27" s="54"/>
      <c r="BU27" s="9" t="str">
        <f>HLOOKUP(Introduction!$G$4,nametranslations,112,FALSE)</f>
        <v>Facility estimate used</v>
      </c>
      <c r="BV27" s="24" t="s">
        <v>142</v>
      </c>
      <c r="BW27" s="24"/>
      <c r="BX27" s="24"/>
      <c r="BY27" s="24"/>
      <c r="BZ27" s="24" t="s">
        <v>142</v>
      </c>
      <c r="CA27" s="43" t="s">
        <v>142</v>
      </c>
      <c r="CB27" s="8"/>
      <c r="CC27" s="8"/>
      <c r="CD27" s="59"/>
      <c r="CN27" s="59"/>
      <c r="CX27" s="59"/>
      <c r="DH27" s="59"/>
      <c r="DR27" s="59"/>
      <c r="EB27" s="59"/>
      <c r="EL27" s="59"/>
      <c r="EV27" s="59"/>
      <c r="FF27" s="59"/>
      <c r="FP27" s="59"/>
      <c r="FZ27" s="59"/>
      <c r="GJ27" s="59"/>
      <c r="GT27" s="59"/>
      <c r="HD27" s="59"/>
      <c r="HN27" s="59"/>
      <c r="HX27" s="59"/>
    </row>
    <row r="28" spans="1:232" s="1" customFormat="1" ht="15.75" customHeight="1" x14ac:dyDescent="0.3">
      <c r="A28" s="169"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t="s">
        <v>142</v>
      </c>
      <c r="BM28" s="24"/>
      <c r="BN28" s="24"/>
      <c r="BO28" s="24"/>
      <c r="BP28" s="24" t="s">
        <v>142</v>
      </c>
      <c r="BQ28" s="43" t="s">
        <v>142</v>
      </c>
      <c r="BR28" s="8"/>
      <c r="BS28" s="8"/>
      <c r="BT28" s="54"/>
      <c r="BU28" s="9" t="str">
        <f>HLOOKUP(Introduction!$G$4,nametranslations,113,FALSE)</f>
        <v>Improved estimate used</v>
      </c>
      <c r="BV28" s="24" t="s">
        <v>142</v>
      </c>
      <c r="BW28" s="24"/>
      <c r="BX28" s="24"/>
      <c r="BY28" s="24"/>
      <c r="BZ28" s="24" t="s">
        <v>142</v>
      </c>
      <c r="CA28" s="43" t="s">
        <v>142</v>
      </c>
      <c r="CB28" s="8"/>
      <c r="CC28" s="8"/>
      <c r="CD28" s="59"/>
      <c r="CN28" s="59"/>
      <c r="CX28" s="59"/>
      <c r="DH28" s="59"/>
      <c r="DR28" s="59"/>
      <c r="EB28" s="59"/>
      <c r="EL28" s="59"/>
      <c r="EV28" s="59"/>
      <c r="FF28" s="59"/>
      <c r="FP28" s="59"/>
      <c r="FZ28" s="59"/>
      <c r="GJ28" s="59"/>
      <c r="GT28" s="59"/>
      <c r="HD28" s="59"/>
      <c r="HN28" s="59"/>
      <c r="HX28" s="59"/>
    </row>
    <row r="29" spans="1:232" ht="15.75" customHeight="1" x14ac:dyDescent="0.3">
      <c r="A29" s="169"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142</v>
      </c>
      <c r="BM29" s="24"/>
      <c r="BN29" s="24"/>
      <c r="BO29" s="24"/>
      <c r="BP29" s="24" t="s">
        <v>142</v>
      </c>
      <c r="BQ29" s="43" t="s">
        <v>142</v>
      </c>
      <c r="BR29" s="8"/>
      <c r="BS29" s="8"/>
      <c r="BT29" s="54"/>
      <c r="BU29" s="9" t="str">
        <f>HLOOKUP(Introduction!$G$4,nametranslations,114,FALSE)</f>
        <v>Basic estimate used</v>
      </c>
      <c r="BV29" s="24" t="s">
        <v>142</v>
      </c>
      <c r="BW29" s="24"/>
      <c r="BX29" s="24"/>
      <c r="BY29" s="24"/>
      <c r="BZ29" s="24" t="s">
        <v>142</v>
      </c>
      <c r="CA29" s="43" t="s">
        <v>142</v>
      </c>
      <c r="CB29" s="8"/>
      <c r="CC29" s="8"/>
    </row>
    <row r="30" spans="1:23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c r="BT30" s="55"/>
      <c r="BU30" s="9" t="str">
        <f>HLOOKUP(Introduction!$G$4,nametranslations,115,FALSE)</f>
        <v>Number of schools total</v>
      </c>
      <c r="BV30" s="29"/>
      <c r="BW30" s="29"/>
      <c r="BX30" s="29"/>
      <c r="BY30" s="30"/>
      <c r="BZ30" s="31"/>
      <c r="CA30" s="32"/>
      <c r="CB30" s="8"/>
      <c r="CC30" s="8"/>
    </row>
    <row r="31" spans="1:23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c r="BT31" s="56"/>
      <c r="BU31" s="33" t="str">
        <f>HLOOKUP(Introduction!$G$4,nametranslations,116,FALSE)</f>
        <v>Number surveyed</v>
      </c>
      <c r="BV31" s="34"/>
      <c r="BW31" s="34"/>
      <c r="BX31" s="34"/>
      <c r="BY31" s="34"/>
      <c r="BZ31" s="34"/>
      <c r="CA31" s="35"/>
      <c r="CB31" s="8"/>
      <c r="CC31" s="8"/>
    </row>
    <row r="32" spans="1:23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9">
    <mergeCell ref="BK26:BQ26"/>
    <mergeCell ref="BU26:CA26"/>
    <mergeCell ref="A2:A3"/>
    <mergeCell ref="C26:I26"/>
    <mergeCell ref="BA26:BG26"/>
    <mergeCell ref="M26:S26"/>
    <mergeCell ref="W26:AC26"/>
    <mergeCell ref="AG26:AM26"/>
    <mergeCell ref="AQ26:AW26"/>
  </mergeCells>
  <hyperlinks>
    <hyperlink ref="A4" location="myrangeW0" display="myrangeW0" xr:uid="{02C9353A-06E4-4C40-94E4-DDA9C861814F}"/>
    <hyperlink ref="A5" location="myrangeW1" display="myrangeW1" xr:uid="{327088E0-9FB5-46E8-BA14-B80F8097074E}"/>
    <hyperlink ref="A6" location="myrangeW2" display="myrangeW2" xr:uid="{BBEED241-7DA8-4529-9684-C3ADEC4604E0}"/>
    <hyperlink ref="A7" location="myrangeW3" display="myrangeW3" xr:uid="{65CC044C-C458-47A3-8997-8ACE7919A5EB}"/>
    <hyperlink ref="A8" location="myrangeW4" display="myrangeW4" xr:uid="{EDD0BD9C-38F8-4C44-8D92-5499FAF7F7AB}"/>
    <hyperlink ref="A9" location="myrangeW5" display="myrangeW5" xr:uid="{673C8F87-DF67-46DD-9D85-4894DB3863ED}"/>
    <hyperlink ref="A10" location="myrangeW6" display="myrangeW6" xr:uid="{A94F9BB7-05B1-40D0-A36F-971221428C75}"/>
    <hyperlink ref="A11" location="myrangeW7" display="myrangeW7" xr:uid="{549EC6D9-D2C1-4234-BEE8-E4AD0AFAB0C6}"/>
    <hyperlink ref="A12" location="myrangeW8" display="myrangeW8" xr:uid="{B6CCC2D1-94D0-4CA0-B6C9-4DA4E36DCA9D}"/>
    <hyperlink ref="A13" location="myrangeW9" display="myrangeW9" xr:uid="{2833499F-5D5F-490E-A2BF-007F5A950E9E}"/>
    <hyperlink ref="A14" location="myrangeW10" display="myrangeW10" xr:uid="{10DCFEE1-2594-4F91-AADC-14814B2DD5AB}"/>
    <hyperlink ref="A15" location="myrangeW11" display="myrangeW11" xr:uid="{901438F5-8D6A-4B6B-9D18-7D77DEAE62FC}"/>
    <hyperlink ref="A16" location="myrangeW12" display="myrangeW12" xr:uid="{F049DEED-151B-405B-9FCF-2062D1538E72}"/>
    <hyperlink ref="A17" location="myrangeW13" display="myrangeW13" xr:uid="{4AEBE2AD-A655-4967-B1AB-054994A06012}"/>
    <hyperlink ref="A18" location="myrangeW14" display="myrangeW14" xr:uid="{D9AE8CEF-5DE8-4638-AB75-2E3FF2B11C15}"/>
    <hyperlink ref="A19" location="myrangeW15" display="myrangeW15" xr:uid="{16FCB6E6-5EFD-4051-9B34-C879BB6963AA}"/>
    <hyperlink ref="A20" location="myrangeW16" display="myrangeW16" xr:uid="{DE631E73-4303-4C87-8944-69A907988ED8}"/>
    <hyperlink ref="A21" location="myrangeW17" display="myrangeW17" xr:uid="{0A5E6D7E-5A6C-4632-B26F-9D10F66199D9}"/>
    <hyperlink ref="A22" location="myrangeW18" display="myrangeW18" xr:uid="{EFB4BA87-8FCA-4835-BA48-FAD5E51DD1E5}"/>
    <hyperlink ref="A23" location="myrangeW19" display="myrangeW19" xr:uid="{625C79A2-4A29-467B-AE1C-02D39A9F8409}"/>
    <hyperlink ref="A24" location="myrangeW20" display="myrangeW20" xr:uid="{9C83B3A5-342A-408D-8A80-FC6D3C299FC1}"/>
    <hyperlink ref="A25" location="myrangeW21" display="myrangeW21" xr:uid="{EDACDA44-AE2C-41D3-BE61-DDFDEB681286}"/>
    <hyperlink ref="A26" location="myrangeW22" display="myrangeW22" xr:uid="{F7773CFA-4CF9-419B-B5A5-B33DD2414119}"/>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3" t="str">
        <f>HLOOKUP(Introduction!$G$4,nametranslations,117,FALSE)</f>
        <v>Sanitation in Schools</v>
      </c>
      <c r="C1" s="173" t="s">
        <v>191</v>
      </c>
      <c r="D1" s="137" t="str">
        <f>+Introduction!$C$7</f>
        <v>Denmark</v>
      </c>
      <c r="E1" s="137"/>
      <c r="F1" s="137"/>
      <c r="G1" s="137"/>
      <c r="H1" s="137"/>
      <c r="I1" s="154"/>
      <c r="J1" s="138"/>
      <c r="K1" s="139"/>
      <c r="L1" s="593" t="str">
        <f>HLOOKUP(Introduction!$G$4,nametranslations,117,FALSE)</f>
        <v>Sanitation in Schools</v>
      </c>
      <c r="M1" s="173" t="s">
        <v>192</v>
      </c>
      <c r="N1" s="137" t="str">
        <f>+Introduction!$C$7</f>
        <v>Denmark</v>
      </c>
      <c r="O1" s="137"/>
      <c r="P1" s="137"/>
      <c r="Q1" s="137"/>
      <c r="R1" s="137"/>
      <c r="S1" s="154"/>
      <c r="T1" s="138"/>
      <c r="U1" s="139"/>
      <c r="V1" s="593" t="str">
        <f>HLOOKUP(Introduction!$G$4,nametranslations,117,FALSE)</f>
        <v>Sanitation in Schools</v>
      </c>
      <c r="W1" s="173" t="s">
        <v>193</v>
      </c>
      <c r="X1" s="137" t="str">
        <f>+Introduction!$C$7</f>
        <v>Denmark</v>
      </c>
      <c r="Y1" s="137"/>
      <c r="Z1" s="137"/>
      <c r="AA1" s="137"/>
      <c r="AB1" s="137"/>
      <c r="AC1" s="154"/>
      <c r="AD1" s="138"/>
      <c r="AE1" s="139"/>
      <c r="AF1" s="593" t="str">
        <f>HLOOKUP(Introduction!$G$4,nametranslations,117,FALSE)</f>
        <v>Sanitation in Schools</v>
      </c>
      <c r="AG1" s="173" t="s">
        <v>194</v>
      </c>
      <c r="AH1" s="137" t="str">
        <f>+Introduction!$C$7</f>
        <v>Denmark</v>
      </c>
      <c r="AI1" s="137"/>
      <c r="AJ1" s="137"/>
      <c r="AK1" s="137"/>
      <c r="AL1" s="137"/>
      <c r="AM1" s="154"/>
      <c r="AN1" s="138"/>
      <c r="AO1" s="139"/>
      <c r="AP1" s="593" t="str">
        <f>HLOOKUP(Introduction!$G$4,nametranslations,117,FALSE)</f>
        <v>Sanitation in Schools</v>
      </c>
      <c r="AQ1" s="173">
        <v>2019</v>
      </c>
      <c r="AR1" s="137" t="str">
        <f>+Introduction!$C$7</f>
        <v>Denmark</v>
      </c>
      <c r="AS1" s="137"/>
      <c r="AT1" s="137"/>
      <c r="AU1" s="137"/>
      <c r="AV1" s="137"/>
      <c r="AW1" s="154"/>
      <c r="AX1" s="138"/>
      <c r="AY1" s="139"/>
      <c r="AZ1" s="593" t="str">
        <f>HLOOKUP(Introduction!$G$4,nametranslations,117,FALSE)</f>
        <v>Sanitation in Schools</v>
      </c>
      <c r="BA1" s="173">
        <v>2020</v>
      </c>
      <c r="BB1" s="137" t="str">
        <f>+Introduction!$C$7</f>
        <v>Denmark</v>
      </c>
      <c r="BC1" s="137"/>
      <c r="BD1" s="137"/>
      <c r="BE1" s="137"/>
      <c r="BF1" s="137"/>
      <c r="BG1" s="154"/>
      <c r="BH1" s="138"/>
      <c r="BI1" s="139"/>
      <c r="BJ1" s="593" t="str">
        <f>HLOOKUP(Introduction!$G$4,nametranslations,117,FALSE)</f>
        <v>Sanitation in Schools</v>
      </c>
      <c r="BK1" s="173">
        <v>2021</v>
      </c>
      <c r="BL1" s="137" t="str">
        <f>+Introduction!$C$7</f>
        <v>Denmark</v>
      </c>
      <c r="BM1" s="137"/>
      <c r="BN1" s="137"/>
      <c r="BO1" s="137"/>
      <c r="BP1" s="137"/>
      <c r="BQ1" s="154"/>
      <c r="BR1" s="138"/>
      <c r="BS1" s="139"/>
      <c r="BT1" s="593" t="str">
        <f>HLOOKUP(Introduction!$G$4,nametranslations,117,FALSE)</f>
        <v>Sanitation in Schools</v>
      </c>
      <c r="BU1" s="173">
        <v>2022</v>
      </c>
      <c r="BV1" s="137" t="str">
        <f>+Introduction!$C$7</f>
        <v>Denmark</v>
      </c>
      <c r="BW1" s="137"/>
      <c r="BX1" s="137"/>
      <c r="BY1" s="137"/>
      <c r="BZ1" s="137"/>
      <c r="CA1" s="154"/>
      <c r="CB1" s="138"/>
      <c r="CC1" s="139"/>
    </row>
    <row r="2" spans="1:232" s="140" customFormat="1" ht="30" customHeight="1" x14ac:dyDescent="0.3">
      <c r="A2" s="335" t="s">
        <v>210</v>
      </c>
      <c r="B2" s="143" t="s">
        <v>187</v>
      </c>
      <c r="C2" s="125" t="s">
        <v>149</v>
      </c>
      <c r="D2" s="125" t="s">
        <v>148</v>
      </c>
      <c r="E2" s="144"/>
      <c r="F2" s="144"/>
      <c r="G2" s="144"/>
      <c r="H2" s="144"/>
      <c r="I2" s="145"/>
      <c r="J2" s="141" t="s">
        <v>195</v>
      </c>
      <c r="K2" s="163"/>
      <c r="L2" s="143" t="s">
        <v>188</v>
      </c>
      <c r="M2" s="125" t="s">
        <v>149</v>
      </c>
      <c r="N2" s="125" t="s">
        <v>148</v>
      </c>
      <c r="O2" s="144"/>
      <c r="P2" s="144"/>
      <c r="Q2" s="144"/>
      <c r="R2" s="144"/>
      <c r="S2" s="145"/>
      <c r="T2" s="141" t="s">
        <v>195</v>
      </c>
      <c r="U2" s="163"/>
      <c r="V2" s="143" t="s">
        <v>189</v>
      </c>
      <c r="W2" s="125" t="s">
        <v>149</v>
      </c>
      <c r="X2" s="125" t="s">
        <v>148</v>
      </c>
      <c r="Y2" s="144"/>
      <c r="Z2" s="144"/>
      <c r="AA2" s="144"/>
      <c r="AB2" s="144"/>
      <c r="AC2" s="145"/>
      <c r="AD2" s="141" t="s">
        <v>195</v>
      </c>
      <c r="AE2" s="163"/>
      <c r="AF2" s="143" t="s">
        <v>190</v>
      </c>
      <c r="AG2" s="125" t="s">
        <v>149</v>
      </c>
      <c r="AH2" s="125" t="s">
        <v>148</v>
      </c>
      <c r="AI2" s="144"/>
      <c r="AJ2" s="144"/>
      <c r="AK2" s="144"/>
      <c r="AL2" s="144"/>
      <c r="AM2" s="145"/>
      <c r="AN2" s="141" t="s">
        <v>195</v>
      </c>
      <c r="AO2" s="142"/>
      <c r="AP2" s="143" t="s">
        <v>211</v>
      </c>
      <c r="AQ2" s="125" t="s">
        <v>149</v>
      </c>
      <c r="AR2" s="125" t="s">
        <v>148</v>
      </c>
      <c r="AS2" s="144"/>
      <c r="AT2" s="144"/>
      <c r="AU2" s="144"/>
      <c r="AV2" s="144"/>
      <c r="AW2" s="145"/>
      <c r="AX2" s="141" t="s">
        <v>195</v>
      </c>
      <c r="AY2" s="142"/>
      <c r="AZ2" s="143" t="s">
        <v>214</v>
      </c>
      <c r="BA2" s="125" t="s">
        <v>149</v>
      </c>
      <c r="BB2" s="125" t="s">
        <v>148</v>
      </c>
      <c r="BC2" s="144"/>
      <c r="BD2" s="144"/>
      <c r="BE2" s="144"/>
      <c r="BF2" s="144"/>
      <c r="BG2" s="145"/>
      <c r="BH2" s="141" t="s">
        <v>195</v>
      </c>
      <c r="BI2" s="142"/>
      <c r="BJ2" s="143" t="s">
        <v>213</v>
      </c>
      <c r="BK2" s="125" t="s">
        <v>149</v>
      </c>
      <c r="BL2" s="125" t="s">
        <v>148</v>
      </c>
      <c r="BM2" s="144"/>
      <c r="BN2" s="144"/>
      <c r="BO2" s="144"/>
      <c r="BP2" s="144"/>
      <c r="BQ2" s="145"/>
      <c r="BR2" s="141" t="s">
        <v>195</v>
      </c>
      <c r="BS2" s="142"/>
      <c r="BT2" s="143" t="s">
        <v>212</v>
      </c>
      <c r="BU2" s="125" t="s">
        <v>149</v>
      </c>
      <c r="BV2" s="125" t="s">
        <v>148</v>
      </c>
      <c r="BW2" s="144"/>
      <c r="BX2" s="144"/>
      <c r="BY2" s="144"/>
      <c r="BZ2" s="144"/>
      <c r="CA2" s="145"/>
      <c r="CB2" s="141" t="s">
        <v>195</v>
      </c>
      <c r="CC2" s="142"/>
    </row>
    <row r="3" spans="1:232" s="118" customFormat="1" ht="18" customHeight="1" x14ac:dyDescent="0.3">
      <c r="A3" s="335"/>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62" t="str">
        <f>HLOOKUP(Introduction!$G$4,nametranslations,152,FALSE)</f>
        <v>Definition</v>
      </c>
      <c r="BU3" s="127" t="str">
        <f>HLOOKUP(Introduction!$G$4,nametranslations,102,FALSE)</f>
        <v>Estimates (%)</v>
      </c>
      <c r="BV3" s="128" t="str">
        <f>HLOOKUP(Introduction!$G$4,nametranslations,24,FALSE)</f>
        <v>Total</v>
      </c>
      <c r="BW3" s="129" t="str">
        <f>HLOOKUP(Introduction!$G$4,nametranslations,26,FALSE)</f>
        <v>Urban</v>
      </c>
      <c r="BX3" s="129" t="str">
        <f>HLOOKUP(Introduction!$G$4,nametranslations,25,FALSE)</f>
        <v>Rural</v>
      </c>
      <c r="BY3" s="129" t="str">
        <f>HLOOKUP(Introduction!$G$4,nametranslations,27,FALSE)</f>
        <v>Pre-primary</v>
      </c>
      <c r="BZ3" s="129" t="str">
        <f>HLOOKUP(Introduction!$G$4,nametranslations,28,FALSE)</f>
        <v>Primary</v>
      </c>
      <c r="CA3" s="130" t="str">
        <f>HLOOKUP(Introduction!$G$4,nametranslations,29,FALSE)</f>
        <v>Secondary</v>
      </c>
      <c r="CB3" s="116"/>
      <c r="CC3" s="131"/>
      <c r="CD3" s="117"/>
      <c r="CN3" s="117"/>
      <c r="CX3" s="117"/>
      <c r="DH3" s="117"/>
      <c r="DR3" s="117"/>
      <c r="EB3" s="117"/>
      <c r="EL3" s="117"/>
      <c r="EV3" s="117"/>
      <c r="FF3" s="117"/>
      <c r="FP3" s="117"/>
      <c r="FZ3" s="117"/>
      <c r="GJ3" s="117"/>
      <c r="GT3" s="117"/>
      <c r="HD3" s="117"/>
      <c r="HN3" s="117"/>
      <c r="HX3" s="117"/>
    </row>
    <row r="4" spans="1:232" s="2" customFormat="1" x14ac:dyDescent="0.3">
      <c r="A4" s="613" t="str">
        <f>IF(ISBLANK('Data Summary'!A6),"",'Data Summary'!A6)</f>
        <v>DNK_2013_UIS</v>
      </c>
      <c r="B4" s="51" t="s">
        <v>155</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t="s">
        <v>155</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1" t="s">
        <v>155</v>
      </c>
      <c r="BK4" s="67" t="str">
        <f>HLOOKUP(Introduction!$G$4,nametranslations,118,FALSE)</f>
        <v>No facility</v>
      </c>
      <c r="BL4" s="6">
        <f t="shared" ref="BL4:BQ4" si="6">IF(COUNTA(BL14)=0,"",BL14)</f>
        <v>0</v>
      </c>
      <c r="BM4" s="6" t="str">
        <f t="shared" si="6"/>
        <v/>
      </c>
      <c r="BN4" s="6" t="str">
        <f t="shared" si="6"/>
        <v/>
      </c>
      <c r="BO4" s="6" t="str">
        <f t="shared" si="6"/>
        <v/>
      </c>
      <c r="BP4" s="6">
        <f t="shared" si="6"/>
        <v>0</v>
      </c>
      <c r="BQ4" s="22">
        <f t="shared" si="6"/>
        <v>0</v>
      </c>
      <c r="BR4" s="16"/>
      <c r="BS4" s="11"/>
      <c r="BT4" s="51" t="s">
        <v>155</v>
      </c>
      <c r="BU4" s="67" t="str">
        <f>HLOOKUP(Introduction!$G$4,nametranslations,118,FALSE)</f>
        <v>No facility</v>
      </c>
      <c r="BV4" s="6">
        <f t="shared" ref="BV4:CA4" si="7">IF(COUNTA(BV14)=0,"",BV14)</f>
        <v>0</v>
      </c>
      <c r="BW4" s="6" t="str">
        <f t="shared" si="7"/>
        <v/>
      </c>
      <c r="BX4" s="6" t="str">
        <f t="shared" si="7"/>
        <v/>
      </c>
      <c r="BY4" s="6" t="str">
        <f t="shared" si="7"/>
        <v/>
      </c>
      <c r="BZ4" s="6">
        <f t="shared" si="7"/>
        <v>0</v>
      </c>
      <c r="CA4" s="22">
        <f t="shared" si="7"/>
        <v>0</v>
      </c>
      <c r="CB4" s="16"/>
      <c r="CC4" s="11"/>
      <c r="CD4" s="58"/>
      <c r="CN4" s="58"/>
      <c r="CX4" s="58"/>
      <c r="DH4" s="58"/>
      <c r="DR4" s="58"/>
      <c r="EB4" s="58"/>
      <c r="EL4" s="58"/>
      <c r="EV4" s="58"/>
      <c r="FF4" s="58"/>
      <c r="FP4" s="58"/>
      <c r="FZ4" s="58"/>
      <c r="GJ4" s="58"/>
      <c r="GT4" s="58"/>
      <c r="HD4" s="58"/>
      <c r="HN4" s="58"/>
      <c r="HX4" s="58"/>
    </row>
    <row r="5" spans="1:232" s="2" customFormat="1" x14ac:dyDescent="0.3">
      <c r="A5" s="613" t="str">
        <f ca="1">IF(ISBLANK('Data Summary'!A7),"",'Data Summary'!A7)</f>
        <v>DNK_2014_UIS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1"/>
      <c r="BU5" s="67" t="str">
        <f>HLOOKUP(Introduction!$G$4,nametranslations,104,FALSE)</f>
        <v>Unimproved</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f>IF((COUNTA(BZ15:BZ26)=0)+(COUNTA(BZ14)=0),"",100-BZ14-SUMPRODUCT(BU15:BU26,BZ15:BZ26))</f>
        <v>0</v>
      </c>
      <c r="CA5" s="22">
        <f>IF((COUNTA(CA15:CA26)=0)+(COUNTA(CA14)=0),"",100-CA14-SUMPRODUCT(BU15:BU26,CA15:CA26))</f>
        <v>0</v>
      </c>
      <c r="CB5" s="16"/>
      <c r="CC5" s="11"/>
      <c r="CD5" s="58"/>
      <c r="CN5" s="58"/>
      <c r="CX5" s="58"/>
      <c r="DH5" s="58"/>
      <c r="DR5" s="58"/>
      <c r="EB5" s="58"/>
      <c r="EL5" s="58"/>
      <c r="EV5" s="58"/>
      <c r="FF5" s="58"/>
      <c r="FP5" s="58"/>
      <c r="FZ5" s="58"/>
      <c r="GJ5" s="58"/>
      <c r="GT5" s="58"/>
      <c r="HD5" s="58"/>
      <c r="HN5" s="58"/>
      <c r="HX5" s="58"/>
    </row>
    <row r="6" spans="1:232" s="2" customFormat="1" x14ac:dyDescent="0.3">
      <c r="A6" s="613" t="str">
        <f ca="1">IF(ISBLANK('Data Summary'!A8),"",'Data Summary'!A8)</f>
        <v>DNK_2015_UIS</v>
      </c>
      <c r="B6" s="51" t="s">
        <v>155</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155</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155</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1" t="s">
        <v>155</v>
      </c>
      <c r="BU6" s="67" t="str">
        <f>HLOOKUP(Introduction!$G$4,nametranslations,75,FALSE)</f>
        <v>Improved</v>
      </c>
      <c r="BV6" s="6">
        <f>IF(COUNTA(BV15:BV26)=0,"",SUMPRODUCT(BV15:BV26,BU15:BU26))</f>
        <v>100</v>
      </c>
      <c r="BW6" s="6" t="str">
        <f>IF(COUNTA(BW15:BW26)=0,"",SUMPRODUCT(BW15:BW26,BU15:BU26))</f>
        <v/>
      </c>
      <c r="BX6" s="6" t="str">
        <f>IF(COUNTA(BX15:BX26)=0,"",SUMPRODUCT(BX15:BX26,BU15:BU26))</f>
        <v/>
      </c>
      <c r="BY6" s="6" t="str">
        <f>IF(COUNTA(BY15:BY26)=0,"",SUMPRODUCT(BY15:BY26,BU15:BU26))</f>
        <v/>
      </c>
      <c r="BZ6" s="6">
        <f>IF(COUNTA(BZ15:BZ26)=0,"",SUMPRODUCT(BZ15:BZ26,BU15:BU26))</f>
        <v>100</v>
      </c>
      <c r="CA6" s="22">
        <f>IF(COUNTA(CA15:CA26)=0,"",SUMPRODUCT(CA15:CA26,BU15:BU26))</f>
        <v>100</v>
      </c>
      <c r="CB6" s="16"/>
      <c r="CC6" s="11"/>
      <c r="CD6" s="58"/>
      <c r="CN6" s="58"/>
      <c r="CX6" s="58"/>
      <c r="DH6" s="58"/>
      <c r="DR6" s="58"/>
      <c r="EB6" s="58"/>
      <c r="EL6" s="58"/>
      <c r="EV6" s="58"/>
      <c r="FF6" s="58"/>
      <c r="FP6" s="58"/>
      <c r="FZ6" s="58"/>
      <c r="GJ6" s="58"/>
      <c r="GT6" s="58"/>
      <c r="HD6" s="58"/>
      <c r="HN6" s="58"/>
      <c r="HX6" s="58"/>
    </row>
    <row r="7" spans="1:232" s="2" customFormat="1" x14ac:dyDescent="0.3">
      <c r="A7" s="613" t="str">
        <f ca="1">IF(ISBLANK('Data Summary'!A9),"",'Data Summary'!A9)</f>
        <v>DNK_2016_UIS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1"/>
      <c r="BU7" s="68" t="str">
        <f>HLOOKUP(Introduction!$G$4,nametranslations,119,FALSE)</f>
        <v>Usable</v>
      </c>
      <c r="BV7" s="64"/>
      <c r="BW7" s="64"/>
      <c r="BX7" s="64"/>
      <c r="BY7" s="64"/>
      <c r="BZ7" s="64"/>
      <c r="CA7" s="36"/>
      <c r="CB7" s="16"/>
      <c r="CC7" s="11"/>
      <c r="CD7" s="58"/>
      <c r="CN7" s="58"/>
      <c r="CX7" s="58"/>
      <c r="DH7" s="58"/>
      <c r="DR7" s="58"/>
      <c r="EB7" s="58"/>
      <c r="EL7" s="58"/>
      <c r="EV7" s="58"/>
      <c r="FF7" s="58"/>
      <c r="FP7" s="58"/>
      <c r="FZ7" s="58"/>
      <c r="GJ7" s="58"/>
      <c r="GT7" s="58"/>
      <c r="HD7" s="58"/>
      <c r="HN7" s="58"/>
      <c r="HX7" s="58"/>
    </row>
    <row r="8" spans="1:232" s="2" customFormat="1" x14ac:dyDescent="0.3">
      <c r="A8" s="613" t="str">
        <f ca="1">IF(ISBLANK('Data Summary'!A10),"",'Data Summary'!A10)</f>
        <v>DNK_2019_UIS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1"/>
      <c r="BU8" s="68" t="str">
        <f>HLOOKUP(Introduction!$G$4,nametranslations,120,FALSE)</f>
        <v>Single-sex</v>
      </c>
      <c r="BV8" s="64"/>
      <c r="BW8" s="64"/>
      <c r="BX8" s="64"/>
      <c r="BY8" s="64"/>
      <c r="BZ8" s="64"/>
      <c r="CA8" s="36"/>
      <c r="CB8" s="16"/>
      <c r="CC8" s="11"/>
      <c r="CD8" s="58"/>
      <c r="CN8" s="58"/>
      <c r="CX8" s="58"/>
      <c r="DH8" s="58"/>
      <c r="DR8" s="58"/>
      <c r="EB8" s="58"/>
      <c r="EL8" s="58"/>
      <c r="EV8" s="58"/>
      <c r="FF8" s="58"/>
      <c r="FP8" s="58"/>
      <c r="FZ8" s="58"/>
      <c r="GJ8" s="58"/>
      <c r="GT8" s="58"/>
      <c r="HD8" s="58"/>
      <c r="HN8" s="58"/>
      <c r="HX8" s="58"/>
    </row>
    <row r="9" spans="1:232" s="602" customFormat="1" ht="21" customHeight="1" x14ac:dyDescent="0.3">
      <c r="A9" s="614" t="str">
        <f ca="1">IF(ISBLANK('Data Summary'!A11),"",'Data Summary'!A11)</f>
        <v>DNK_2020_UIS</v>
      </c>
      <c r="B9" s="595"/>
      <c r="C9" s="605" t="str">
        <f>HLOOKUP(Introduction!$G$4,nametranslations,121,FALSE)</f>
        <v>Usable &amp; Single-sex</v>
      </c>
      <c r="D9" s="603"/>
      <c r="E9" s="603"/>
      <c r="F9" s="603"/>
      <c r="G9" s="603"/>
      <c r="H9" s="603"/>
      <c r="I9" s="606"/>
      <c r="J9" s="600"/>
      <c r="K9" s="607"/>
      <c r="L9" s="595"/>
      <c r="M9" s="605" t="str">
        <f>HLOOKUP(Introduction!$G$4,nametranslations,121,FALSE)</f>
        <v>Usable &amp; Single-sex</v>
      </c>
      <c r="N9" s="603"/>
      <c r="O9" s="603"/>
      <c r="P9" s="603"/>
      <c r="Q9" s="603"/>
      <c r="R9" s="603"/>
      <c r="S9" s="606"/>
      <c r="T9" s="600"/>
      <c r="U9" s="607"/>
      <c r="V9" s="595"/>
      <c r="W9" s="605" t="str">
        <f>HLOOKUP(Introduction!$G$4,nametranslations,121,FALSE)</f>
        <v>Usable &amp; Single-sex</v>
      </c>
      <c r="X9" s="603"/>
      <c r="Y9" s="603"/>
      <c r="Z9" s="603"/>
      <c r="AA9" s="603"/>
      <c r="AB9" s="603"/>
      <c r="AC9" s="606"/>
      <c r="AD9" s="600"/>
      <c r="AE9" s="607"/>
      <c r="AF9" s="595"/>
      <c r="AG9" s="605" t="str">
        <f>HLOOKUP(Introduction!$G$4,nametranslations,121,FALSE)</f>
        <v>Usable &amp; Single-sex</v>
      </c>
      <c r="AH9" s="603"/>
      <c r="AI9" s="603"/>
      <c r="AJ9" s="603"/>
      <c r="AK9" s="603"/>
      <c r="AL9" s="603"/>
      <c r="AM9" s="606"/>
      <c r="AN9" s="600"/>
      <c r="AO9" s="607"/>
      <c r="AP9" s="595"/>
      <c r="AQ9" s="605" t="str">
        <f>HLOOKUP(Introduction!$G$4,nametranslations,121,FALSE)</f>
        <v>Usable &amp; Single-sex</v>
      </c>
      <c r="AR9" s="603"/>
      <c r="AS9" s="603"/>
      <c r="AT9" s="603"/>
      <c r="AU9" s="603"/>
      <c r="AV9" s="603"/>
      <c r="AW9" s="606"/>
      <c r="AX9" s="600"/>
      <c r="AY9" s="607"/>
      <c r="AZ9" s="595"/>
      <c r="BA9" s="605" t="str">
        <f>HLOOKUP(Introduction!$G$4,nametranslations,121,FALSE)</f>
        <v>Usable &amp; Single-sex</v>
      </c>
      <c r="BB9" s="603"/>
      <c r="BC9" s="603"/>
      <c r="BD9" s="603"/>
      <c r="BE9" s="603"/>
      <c r="BF9" s="603"/>
      <c r="BG9" s="606"/>
      <c r="BH9" s="600"/>
      <c r="BI9" s="607"/>
      <c r="BJ9" s="595"/>
      <c r="BK9" s="605" t="str">
        <f>HLOOKUP(Introduction!$G$4,nametranslations,121,FALSE)</f>
        <v>Usable &amp; Single-sex</v>
      </c>
      <c r="BL9" s="603"/>
      <c r="BM9" s="603"/>
      <c r="BN9" s="603"/>
      <c r="BO9" s="603"/>
      <c r="BP9" s="603"/>
      <c r="BQ9" s="606"/>
      <c r="BR9" s="600"/>
      <c r="BS9" s="607"/>
      <c r="BT9" s="595"/>
      <c r="BU9" s="605" t="str">
        <f>HLOOKUP(Introduction!$G$4,nametranslations,121,FALSE)</f>
        <v>Usable &amp; Single-sex</v>
      </c>
      <c r="BV9" s="603"/>
      <c r="BW9" s="603"/>
      <c r="BX9" s="603"/>
      <c r="BY9" s="603"/>
      <c r="BZ9" s="603"/>
      <c r="CA9" s="606"/>
      <c r="CB9" s="600"/>
      <c r="CC9" s="607"/>
      <c r="CD9" s="601"/>
      <c r="CN9" s="601"/>
      <c r="CX9" s="601"/>
      <c r="DH9" s="601"/>
      <c r="DR9" s="601"/>
      <c r="EB9" s="601"/>
      <c r="EL9" s="601"/>
      <c r="EV9" s="601"/>
      <c r="FF9" s="601"/>
      <c r="FP9" s="601"/>
      <c r="FZ9" s="601"/>
      <c r="GJ9" s="601"/>
      <c r="GT9" s="601"/>
      <c r="HD9" s="601"/>
      <c r="HN9" s="601"/>
      <c r="HX9" s="601"/>
    </row>
    <row r="10" spans="1:232" s="2" customFormat="1" ht="21" customHeight="1" x14ac:dyDescent="0.3">
      <c r="A10" s="613" t="str">
        <f ca="1">IF(ISBLANK('Data Summary'!A12),"",'Data Summary'!A12)</f>
        <v>DNK_2021_UIS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1"/>
      <c r="BU10" s="61" t="str">
        <f>HLOOKUP(Introduction!$G$4,nametranslations,153,FALSE)</f>
        <v>Improved &amp; usable</v>
      </c>
      <c r="BV10" s="64"/>
      <c r="BW10" s="64"/>
      <c r="BX10" s="64"/>
      <c r="BY10" s="64"/>
      <c r="BZ10" s="64"/>
      <c r="CA10" s="36"/>
      <c r="CB10" s="16"/>
      <c r="CC10" s="11"/>
      <c r="CD10" s="58"/>
      <c r="CN10" s="58"/>
      <c r="CX10" s="58"/>
      <c r="DH10" s="58"/>
      <c r="DR10" s="58"/>
      <c r="EB10" s="58"/>
      <c r="EL10" s="58"/>
      <c r="EV10" s="58"/>
      <c r="FF10" s="58"/>
      <c r="FP10" s="58"/>
      <c r="FZ10" s="58"/>
      <c r="GJ10" s="58"/>
      <c r="GT10" s="58"/>
      <c r="HD10" s="58"/>
      <c r="HN10" s="58"/>
      <c r="HX10" s="58"/>
    </row>
    <row r="11" spans="1:232" s="602" customFormat="1" ht="21" customHeight="1" x14ac:dyDescent="0.3">
      <c r="A11" s="614" t="str">
        <f ca="1">IF(ISBLANK('Data Summary'!A13),"",'Data Summary'!A13)</f>
        <v>DNK_2022_UIS</v>
      </c>
      <c r="B11" s="595"/>
      <c r="C11" s="596" t="str">
        <f>HLOOKUP(Introduction!$G$4,nametranslations,154,FALSE)</f>
        <v>Improved &amp; single-sex</v>
      </c>
      <c r="D11" s="603"/>
      <c r="E11" s="598"/>
      <c r="F11" s="598"/>
      <c r="G11" s="598"/>
      <c r="H11" s="598"/>
      <c r="I11" s="599"/>
      <c r="J11" s="600"/>
      <c r="K11" s="607"/>
      <c r="L11" s="595"/>
      <c r="M11" s="596" t="str">
        <f>HLOOKUP(Introduction!$G$4,nametranslations,154,FALSE)</f>
        <v>Improved &amp; single-sex</v>
      </c>
      <c r="N11" s="603"/>
      <c r="O11" s="598"/>
      <c r="P11" s="598"/>
      <c r="Q11" s="598"/>
      <c r="R11" s="598"/>
      <c r="S11" s="599"/>
      <c r="T11" s="600"/>
      <c r="U11" s="607"/>
      <c r="V11" s="595"/>
      <c r="W11" s="596" t="str">
        <f>HLOOKUP(Introduction!$G$4,nametranslations,154,FALSE)</f>
        <v>Improved &amp; single-sex</v>
      </c>
      <c r="X11" s="603"/>
      <c r="Y11" s="598"/>
      <c r="Z11" s="598"/>
      <c r="AA11" s="598"/>
      <c r="AB11" s="598"/>
      <c r="AC11" s="599"/>
      <c r="AD11" s="600"/>
      <c r="AE11" s="607"/>
      <c r="AF11" s="595"/>
      <c r="AG11" s="596" t="str">
        <f>HLOOKUP(Introduction!$G$4,nametranslations,154,FALSE)</f>
        <v>Improved &amp; single-sex</v>
      </c>
      <c r="AH11" s="603"/>
      <c r="AI11" s="598"/>
      <c r="AJ11" s="598"/>
      <c r="AK11" s="598"/>
      <c r="AL11" s="598"/>
      <c r="AM11" s="599"/>
      <c r="AN11" s="600"/>
      <c r="AO11" s="607"/>
      <c r="AP11" s="595"/>
      <c r="AQ11" s="596" t="str">
        <f>HLOOKUP(Introduction!$G$4,nametranslations,154,FALSE)</f>
        <v>Improved &amp; single-sex</v>
      </c>
      <c r="AR11" s="603"/>
      <c r="AS11" s="598"/>
      <c r="AT11" s="598"/>
      <c r="AU11" s="598"/>
      <c r="AV11" s="598"/>
      <c r="AW11" s="599"/>
      <c r="AX11" s="600"/>
      <c r="AY11" s="607"/>
      <c r="AZ11" s="595"/>
      <c r="BA11" s="596" t="str">
        <f>HLOOKUP(Introduction!$G$4,nametranslations,154,FALSE)</f>
        <v>Improved &amp; single-sex</v>
      </c>
      <c r="BB11" s="603"/>
      <c r="BC11" s="598"/>
      <c r="BD11" s="598"/>
      <c r="BE11" s="598"/>
      <c r="BF11" s="598"/>
      <c r="BG11" s="599"/>
      <c r="BH11" s="600"/>
      <c r="BI11" s="607"/>
      <c r="BJ11" s="595"/>
      <c r="BK11" s="596" t="str">
        <f>HLOOKUP(Introduction!$G$4,nametranslations,154,FALSE)</f>
        <v>Improved &amp; single-sex</v>
      </c>
      <c r="BL11" s="603"/>
      <c r="BM11" s="598"/>
      <c r="BN11" s="598"/>
      <c r="BO11" s="598"/>
      <c r="BP11" s="598"/>
      <c r="BQ11" s="599"/>
      <c r="BR11" s="600"/>
      <c r="BS11" s="607"/>
      <c r="BT11" s="595"/>
      <c r="BU11" s="596" t="str">
        <f>HLOOKUP(Introduction!$G$4,nametranslations,154,FALSE)</f>
        <v>Improved &amp; single-sex</v>
      </c>
      <c r="BV11" s="603"/>
      <c r="BW11" s="598"/>
      <c r="BX11" s="598"/>
      <c r="BY11" s="598"/>
      <c r="BZ11" s="598"/>
      <c r="CA11" s="599"/>
      <c r="CB11" s="600"/>
      <c r="CC11" s="607"/>
      <c r="CD11" s="601"/>
      <c r="CN11" s="601"/>
      <c r="CX11" s="601"/>
      <c r="DH11" s="601"/>
      <c r="DR11" s="601"/>
      <c r="EB11" s="601"/>
      <c r="EL11" s="601"/>
      <c r="EV11" s="601"/>
      <c r="FF11" s="601"/>
      <c r="FP11" s="601"/>
      <c r="FZ11" s="601"/>
      <c r="GJ11" s="601"/>
      <c r="GT11" s="601"/>
      <c r="HD11" s="601"/>
      <c r="HN11" s="601"/>
      <c r="HX11" s="601"/>
    </row>
    <row r="12" spans="1:232" s="609" customFormat="1" ht="33" customHeight="1" x14ac:dyDescent="0.2">
      <c r="A12" s="604" t="str">
        <f ca="1">IF(ISBLANK('Data Summary'!A14),"",'Data Summary'!A14)</f>
        <v/>
      </c>
      <c r="B12" s="595" t="s">
        <v>151</v>
      </c>
      <c r="C12" s="596" t="str">
        <f>HLOOKUP(Introduction!$G$4,nametranslations,79,FALSE)</f>
        <v>Basic
(improved, usable &amp; single-sex)</v>
      </c>
      <c r="D12" s="603">
        <v>100</v>
      </c>
      <c r="E12" s="603"/>
      <c r="F12" s="603"/>
      <c r="G12" s="603"/>
      <c r="H12" s="603">
        <v>100</v>
      </c>
      <c r="I12" s="606">
        <v>100</v>
      </c>
      <c r="J12" s="600"/>
      <c r="K12" s="607"/>
      <c r="L12" s="595" t="s">
        <v>151</v>
      </c>
      <c r="M12" s="596" t="str">
        <f>HLOOKUP(Introduction!$G$4,nametranslations,79,FALSE)</f>
        <v>Basic
(improved, usable &amp; single-sex)</v>
      </c>
      <c r="N12" s="603">
        <v>100</v>
      </c>
      <c r="O12" s="603"/>
      <c r="P12" s="603"/>
      <c r="Q12" s="603"/>
      <c r="R12" s="603">
        <v>100</v>
      </c>
      <c r="S12" s="606">
        <v>100</v>
      </c>
      <c r="T12" s="600"/>
      <c r="U12" s="607"/>
      <c r="V12" s="595" t="s">
        <v>151</v>
      </c>
      <c r="W12" s="596" t="str">
        <f>HLOOKUP(Introduction!$G$4,nametranslations,79,FALSE)</f>
        <v>Basic
(improved, usable &amp; single-sex)</v>
      </c>
      <c r="X12" s="603">
        <v>100</v>
      </c>
      <c r="Y12" s="603"/>
      <c r="Z12" s="603"/>
      <c r="AA12" s="603"/>
      <c r="AB12" s="603">
        <v>100</v>
      </c>
      <c r="AC12" s="606">
        <v>100</v>
      </c>
      <c r="AD12" s="600"/>
      <c r="AE12" s="607"/>
      <c r="AF12" s="595" t="s">
        <v>151</v>
      </c>
      <c r="AG12" s="596" t="str">
        <f>HLOOKUP(Introduction!$G$4,nametranslations,79,FALSE)</f>
        <v>Basic
(improved, usable &amp; single-sex)</v>
      </c>
      <c r="AH12" s="603">
        <v>100</v>
      </c>
      <c r="AI12" s="603"/>
      <c r="AJ12" s="603"/>
      <c r="AK12" s="603"/>
      <c r="AL12" s="603">
        <v>100</v>
      </c>
      <c r="AM12" s="606">
        <v>100</v>
      </c>
      <c r="AN12" s="600"/>
      <c r="AO12" s="607"/>
      <c r="AP12" s="595" t="s">
        <v>151</v>
      </c>
      <c r="AQ12" s="596" t="str">
        <f>HLOOKUP(Introduction!$G$4,nametranslations,79,FALSE)</f>
        <v>Basic
(improved, usable &amp; single-sex)</v>
      </c>
      <c r="AR12" s="603">
        <v>100</v>
      </c>
      <c r="AS12" s="603"/>
      <c r="AT12" s="603"/>
      <c r="AU12" s="603"/>
      <c r="AV12" s="603">
        <v>100</v>
      </c>
      <c r="AW12" s="606">
        <v>100</v>
      </c>
      <c r="AX12" s="600"/>
      <c r="AY12" s="607"/>
      <c r="AZ12" s="595" t="s">
        <v>151</v>
      </c>
      <c r="BA12" s="596" t="str">
        <f>HLOOKUP(Introduction!$G$4,nametranslations,79,FALSE)</f>
        <v>Basic
(improved, usable &amp; single-sex)</v>
      </c>
      <c r="BB12" s="603">
        <v>100</v>
      </c>
      <c r="BC12" s="603"/>
      <c r="BD12" s="603"/>
      <c r="BE12" s="603"/>
      <c r="BF12" s="603">
        <v>100</v>
      </c>
      <c r="BG12" s="606">
        <v>100</v>
      </c>
      <c r="BH12" s="600"/>
      <c r="BI12" s="607"/>
      <c r="BJ12" s="595" t="s">
        <v>151</v>
      </c>
      <c r="BK12" s="596" t="str">
        <f>HLOOKUP(Introduction!$G$4,nametranslations,79,FALSE)</f>
        <v>Basic
(improved, usable &amp; single-sex)</v>
      </c>
      <c r="BL12" s="603">
        <v>100</v>
      </c>
      <c r="BM12" s="603"/>
      <c r="BN12" s="603"/>
      <c r="BO12" s="603"/>
      <c r="BP12" s="603">
        <v>100</v>
      </c>
      <c r="BQ12" s="606">
        <v>100</v>
      </c>
      <c r="BR12" s="600"/>
      <c r="BS12" s="607"/>
      <c r="BT12" s="595" t="s">
        <v>151</v>
      </c>
      <c r="BU12" s="596" t="str">
        <f>HLOOKUP(Introduction!$G$4,nametranslations,79,FALSE)</f>
        <v>Basic
(improved, usable &amp; single-sex)</v>
      </c>
      <c r="BV12" s="603">
        <v>100</v>
      </c>
      <c r="BW12" s="603"/>
      <c r="BX12" s="603"/>
      <c r="BY12" s="603"/>
      <c r="BZ12" s="603">
        <v>100</v>
      </c>
      <c r="CA12" s="606">
        <v>100</v>
      </c>
      <c r="CB12" s="600"/>
      <c r="CC12" s="607"/>
      <c r="CD12" s="608"/>
      <c r="CN12" s="608"/>
      <c r="CX12" s="608"/>
      <c r="DH12" s="608"/>
      <c r="DR12" s="608"/>
      <c r="EB12" s="608"/>
      <c r="EL12" s="608"/>
      <c r="EV12" s="608"/>
      <c r="FF12" s="608"/>
      <c r="FP12" s="608"/>
      <c r="FZ12" s="608"/>
      <c r="GJ12" s="608"/>
      <c r="GT12" s="608"/>
      <c r="HD12" s="608"/>
      <c r="HN12" s="608"/>
      <c r="HX12" s="608"/>
    </row>
    <row r="13" spans="1:232" s="118" customFormat="1" ht="18" customHeight="1" x14ac:dyDescent="0.3">
      <c r="A13" s="590"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26" t="str">
        <f>HLOOKUP(Introduction!$G$4,nametranslations,109,FALSE)</f>
        <v>Facility type</v>
      </c>
      <c r="BU13" s="132" t="str">
        <f>HLOOKUP(Introduction!$G$4,nametranslations,110,FALSE)</f>
        <v>Proprortion improved</v>
      </c>
      <c r="BV13" s="133"/>
      <c r="BW13" s="133"/>
      <c r="BX13" s="133"/>
      <c r="BY13" s="134"/>
      <c r="BZ13" s="134"/>
      <c r="CA13" s="135"/>
      <c r="CB13" s="116"/>
      <c r="CC13" s="131"/>
      <c r="CD13" s="117"/>
      <c r="CN13" s="117"/>
      <c r="CX13" s="117"/>
      <c r="DH13" s="117"/>
      <c r="DR13" s="117"/>
      <c r="EB13" s="117"/>
      <c r="EL13" s="117"/>
      <c r="EV13" s="117"/>
      <c r="FF13" s="117"/>
      <c r="FP13" s="117"/>
      <c r="FZ13" s="117"/>
      <c r="GJ13" s="117"/>
      <c r="GT13" s="117"/>
      <c r="HD13" s="117"/>
      <c r="HN13" s="117"/>
      <c r="HX13" s="117"/>
    </row>
    <row r="14" spans="1:232" x14ac:dyDescent="0.3">
      <c r="A14" s="590"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c r="BT14" s="52" t="s">
        <v>29</v>
      </c>
      <c r="BU14" s="13">
        <v>0</v>
      </c>
      <c r="BV14" s="23">
        <v>0</v>
      </c>
      <c r="BW14" s="23"/>
      <c r="BX14" s="23"/>
      <c r="BY14" s="63"/>
      <c r="BZ14" s="63">
        <v>0</v>
      </c>
      <c r="CA14" s="18">
        <v>0</v>
      </c>
      <c r="CB14" s="8"/>
      <c r="CC14" s="10"/>
    </row>
    <row r="15" spans="1:232" s="1" customFormat="1" x14ac:dyDescent="0.3">
      <c r="A15" s="590"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9"/>
      <c r="CN15" s="59"/>
      <c r="CX15" s="59"/>
      <c r="DH15" s="59"/>
      <c r="DR15" s="59"/>
      <c r="EB15" s="59"/>
      <c r="EL15" s="59"/>
      <c r="EV15" s="59"/>
      <c r="FF15" s="59"/>
      <c r="FP15" s="59"/>
      <c r="FZ15" s="59"/>
      <c r="GJ15" s="59"/>
      <c r="GT15" s="59"/>
      <c r="HD15" s="59"/>
      <c r="HN15" s="59"/>
      <c r="HX15" s="59"/>
    </row>
    <row r="16" spans="1:232" s="1" customFormat="1" x14ac:dyDescent="0.3">
      <c r="A16" s="590"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v>100</v>
      </c>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v>100</v>
      </c>
      <c r="AW16" s="25">
        <v>100</v>
      </c>
      <c r="AX16" s="8"/>
      <c r="AY16" s="10"/>
      <c r="AZ16" s="53" t="s">
        <v>156</v>
      </c>
      <c r="BA16" s="4">
        <v>1</v>
      </c>
      <c r="BB16" s="23">
        <v>100</v>
      </c>
      <c r="BC16" s="63"/>
      <c r="BD16" s="63"/>
      <c r="BE16" s="63"/>
      <c r="BF16" s="23">
        <v>100</v>
      </c>
      <c r="BG16" s="25">
        <v>100</v>
      </c>
      <c r="BH16" s="8"/>
      <c r="BI16" s="10"/>
      <c r="BJ16" s="53" t="s">
        <v>156</v>
      </c>
      <c r="BK16" s="4">
        <v>1</v>
      </c>
      <c r="BL16" s="23">
        <v>100</v>
      </c>
      <c r="BM16" s="63"/>
      <c r="BN16" s="63"/>
      <c r="BO16" s="63"/>
      <c r="BP16" s="23">
        <v>100</v>
      </c>
      <c r="BQ16" s="25">
        <v>100</v>
      </c>
      <c r="BR16" s="8"/>
      <c r="BS16" s="10"/>
      <c r="BT16" s="53" t="s">
        <v>156</v>
      </c>
      <c r="BU16" s="4">
        <v>1</v>
      </c>
      <c r="BV16" s="23">
        <v>100</v>
      </c>
      <c r="BW16" s="63"/>
      <c r="BX16" s="63"/>
      <c r="BY16" s="63"/>
      <c r="BZ16" s="23">
        <v>100</v>
      </c>
      <c r="CA16" s="25">
        <v>100</v>
      </c>
      <c r="CB16" s="8"/>
      <c r="CC16" s="10"/>
      <c r="CD16" s="59"/>
      <c r="CN16" s="59"/>
      <c r="CX16" s="59"/>
      <c r="DH16" s="59"/>
      <c r="DR16" s="59"/>
      <c r="EB16" s="59"/>
      <c r="EL16" s="59"/>
      <c r="EV16" s="59"/>
      <c r="FF16" s="59"/>
      <c r="FP16" s="59"/>
      <c r="FZ16" s="59"/>
      <c r="GJ16" s="59"/>
      <c r="GT16" s="59"/>
      <c r="HD16" s="59"/>
      <c r="HN16" s="59"/>
      <c r="HX16" s="59"/>
    </row>
    <row r="17" spans="1:23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9"/>
      <c r="CN17" s="59"/>
      <c r="CX17" s="59"/>
      <c r="DH17" s="59"/>
      <c r="DR17" s="59"/>
      <c r="EB17" s="59"/>
      <c r="EL17" s="59"/>
      <c r="EV17" s="59"/>
      <c r="FF17" s="59"/>
      <c r="FP17" s="59"/>
      <c r="FZ17" s="59"/>
      <c r="GJ17" s="59"/>
      <c r="GT17" s="59"/>
      <c r="HD17" s="59"/>
      <c r="HN17" s="59"/>
      <c r="HX17" s="59"/>
    </row>
    <row r="18" spans="1:23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9"/>
      <c r="CN18" s="59"/>
      <c r="CX18" s="59"/>
      <c r="DH18" s="59"/>
      <c r="DR18" s="59"/>
      <c r="EB18" s="59"/>
      <c r="EL18" s="59"/>
      <c r="EV18" s="59"/>
      <c r="FF18" s="59"/>
      <c r="FP18" s="59"/>
      <c r="FZ18" s="59"/>
      <c r="GJ18" s="59"/>
      <c r="GT18" s="59"/>
      <c r="HD18" s="59"/>
      <c r="HN18" s="59"/>
      <c r="HX18" s="59"/>
    </row>
    <row r="19" spans="1:23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9"/>
      <c r="CN19" s="59"/>
      <c r="CX19" s="59"/>
      <c r="DH19" s="59"/>
      <c r="DR19" s="59"/>
      <c r="EB19" s="59"/>
      <c r="EL19" s="59"/>
      <c r="EV19" s="59"/>
      <c r="FF19" s="59"/>
      <c r="FP19" s="59"/>
      <c r="FZ19" s="59"/>
      <c r="GJ19" s="59"/>
      <c r="GT19" s="59"/>
      <c r="HD19" s="59"/>
      <c r="HN19" s="59"/>
      <c r="HX19" s="59"/>
    </row>
    <row r="20" spans="1:23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9"/>
      <c r="CN20" s="59"/>
      <c r="CX20" s="59"/>
      <c r="DH20" s="59"/>
      <c r="DR20" s="59"/>
      <c r="EB20" s="59"/>
      <c r="EL20" s="59"/>
      <c r="EV20" s="59"/>
      <c r="FF20" s="59"/>
      <c r="FP20" s="59"/>
      <c r="FZ20" s="59"/>
      <c r="GJ20" s="59"/>
      <c r="GT20" s="59"/>
      <c r="HD20" s="59"/>
      <c r="HN20" s="59"/>
      <c r="HX20" s="59"/>
    </row>
    <row r="21" spans="1:23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9"/>
      <c r="CN21" s="59"/>
      <c r="CX21" s="59"/>
      <c r="DH21" s="59"/>
      <c r="DR21" s="59"/>
      <c r="EB21" s="59"/>
      <c r="EL21" s="59"/>
      <c r="EV21" s="59"/>
      <c r="FF21" s="59"/>
      <c r="FP21" s="59"/>
      <c r="FZ21" s="59"/>
      <c r="GJ21" s="59"/>
      <c r="GT21" s="59"/>
      <c r="HD21" s="59"/>
      <c r="HN21" s="59"/>
      <c r="HX21" s="59"/>
    </row>
    <row r="22" spans="1:23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9"/>
      <c r="CN22" s="59"/>
      <c r="CX22" s="59"/>
      <c r="DH22" s="59"/>
      <c r="DR22" s="59"/>
      <c r="EB22" s="59"/>
      <c r="EL22" s="59"/>
      <c r="EV22" s="59"/>
      <c r="FF22" s="59"/>
      <c r="FP22" s="59"/>
      <c r="FZ22" s="59"/>
      <c r="GJ22" s="59"/>
      <c r="GT22" s="59"/>
      <c r="HD22" s="59"/>
      <c r="HN22" s="59"/>
      <c r="HX22" s="59"/>
    </row>
    <row r="23" spans="1:23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9"/>
      <c r="CN23" s="59"/>
      <c r="CX23" s="59"/>
      <c r="DH23" s="59"/>
      <c r="DR23" s="59"/>
      <c r="EB23" s="59"/>
      <c r="EL23" s="59"/>
      <c r="EV23" s="59"/>
      <c r="FF23" s="59"/>
      <c r="FP23" s="59"/>
      <c r="FZ23" s="59"/>
      <c r="GJ23" s="59"/>
      <c r="GT23" s="59"/>
      <c r="HD23" s="59"/>
      <c r="HN23" s="59"/>
      <c r="HX23" s="59"/>
    </row>
    <row r="24" spans="1:23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9"/>
      <c r="CN24" s="59"/>
      <c r="CX24" s="59"/>
      <c r="DH24" s="59"/>
      <c r="DR24" s="59"/>
      <c r="EB24" s="59"/>
      <c r="EL24" s="59"/>
      <c r="EV24" s="59"/>
      <c r="FF24" s="59"/>
      <c r="FP24" s="59"/>
      <c r="FZ24" s="59"/>
      <c r="GJ24" s="59"/>
      <c r="GT24" s="59"/>
      <c r="HD24" s="59"/>
      <c r="HN24" s="59"/>
      <c r="HX24" s="59"/>
    </row>
    <row r="25" spans="1:23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9"/>
      <c r="CN25" s="59"/>
      <c r="CX25" s="59"/>
      <c r="DH25" s="59"/>
      <c r="DR25" s="59"/>
      <c r="EB25" s="59"/>
      <c r="EL25" s="59"/>
      <c r="EV25" s="59"/>
      <c r="FF25" s="59"/>
      <c r="FP25" s="59"/>
      <c r="FZ25" s="59"/>
      <c r="GJ25" s="59"/>
      <c r="GT25" s="59"/>
      <c r="HD25" s="59"/>
      <c r="HN25" s="59"/>
      <c r="HX25" s="59"/>
    </row>
    <row r="26" spans="1:23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9"/>
      <c r="CN26" s="59"/>
      <c r="CX26" s="59"/>
      <c r="DH26" s="59"/>
      <c r="DR26" s="59"/>
      <c r="EB26" s="59"/>
      <c r="EL26" s="59"/>
      <c r="EV26" s="59"/>
      <c r="FF26" s="59"/>
      <c r="FP26" s="59"/>
      <c r="FZ26" s="59"/>
      <c r="GJ26" s="59"/>
      <c r="GT26" s="59"/>
      <c r="HD26" s="59"/>
      <c r="HN26" s="59"/>
      <c r="HX26" s="59"/>
    </row>
    <row r="27" spans="1:232" s="1" customFormat="1" ht="93" customHeight="1" x14ac:dyDescent="0.3">
      <c r="A27" s="170" t="str">
        <f ca="1">IF(ISBLANK('Data Summary'!A29),"",'Data Summary'!A29)</f>
        <v/>
      </c>
      <c r="B27" s="54" t="str">
        <f>HLOOKUP(Introduction!$G$4,nametranslations,111,FALSE)</f>
        <v>Notes</v>
      </c>
      <c r="C27" s="336" t="s">
        <v>184</v>
      </c>
      <c r="D27" s="336"/>
      <c r="E27" s="336"/>
      <c r="F27" s="336"/>
      <c r="G27" s="336"/>
      <c r="H27" s="336"/>
      <c r="I27" s="337"/>
      <c r="J27" s="8"/>
      <c r="K27" s="10"/>
      <c r="L27" s="54" t="str">
        <f>HLOOKUP(Introduction!$G$4,nametranslations,111,FALSE)</f>
        <v>Notes</v>
      </c>
      <c r="M27" s="336" t="s">
        <v>184</v>
      </c>
      <c r="N27" s="336"/>
      <c r="O27" s="336"/>
      <c r="P27" s="336"/>
      <c r="Q27" s="336"/>
      <c r="R27" s="336"/>
      <c r="S27" s="337"/>
      <c r="T27" s="8"/>
      <c r="U27" s="10"/>
      <c r="V27" s="54" t="str">
        <f>HLOOKUP(Introduction!$G$4,nametranslations,111,FALSE)</f>
        <v>Notes</v>
      </c>
      <c r="W27" s="336" t="s">
        <v>157</v>
      </c>
      <c r="X27" s="336"/>
      <c r="Y27" s="336"/>
      <c r="Z27" s="336"/>
      <c r="AA27" s="336"/>
      <c r="AB27" s="336"/>
      <c r="AC27" s="337"/>
      <c r="AD27" s="8"/>
      <c r="AE27" s="10"/>
      <c r="AF27" s="54" t="str">
        <f>HLOOKUP(Introduction!$G$4,nametranslations,111,FALSE)</f>
        <v>Notes</v>
      </c>
      <c r="AG27" s="336" t="s">
        <v>184</v>
      </c>
      <c r="AH27" s="336"/>
      <c r="AI27" s="336"/>
      <c r="AJ27" s="336"/>
      <c r="AK27" s="336"/>
      <c r="AL27" s="336"/>
      <c r="AM27" s="337"/>
      <c r="AN27" s="8"/>
      <c r="AO27" s="10"/>
      <c r="AP27" s="54" t="str">
        <f>HLOOKUP(Introduction!$G$4,nametranslations,111,FALSE)</f>
        <v>Notes</v>
      </c>
      <c r="AQ27" s="336" t="s">
        <v>184</v>
      </c>
      <c r="AR27" s="336"/>
      <c r="AS27" s="336"/>
      <c r="AT27" s="336"/>
      <c r="AU27" s="336"/>
      <c r="AV27" s="336"/>
      <c r="AW27" s="337"/>
      <c r="AX27" s="8"/>
      <c r="AY27" s="10"/>
      <c r="AZ27" s="54" t="str">
        <f>HLOOKUP(Introduction!$G$4,nametranslations,111,FALSE)</f>
        <v>Notes</v>
      </c>
      <c r="BA27" s="336" t="s">
        <v>184</v>
      </c>
      <c r="BB27" s="336"/>
      <c r="BC27" s="336"/>
      <c r="BD27" s="336"/>
      <c r="BE27" s="336"/>
      <c r="BF27" s="336"/>
      <c r="BG27" s="337"/>
      <c r="BH27" s="8"/>
      <c r="BI27" s="10"/>
      <c r="BJ27" s="54" t="str">
        <f>HLOOKUP(Introduction!$G$4,nametranslations,111,FALSE)</f>
        <v>Notes</v>
      </c>
      <c r="BK27" s="336" t="s">
        <v>184</v>
      </c>
      <c r="BL27" s="336"/>
      <c r="BM27" s="336"/>
      <c r="BN27" s="336"/>
      <c r="BO27" s="336"/>
      <c r="BP27" s="336"/>
      <c r="BQ27" s="337"/>
      <c r="BR27" s="8"/>
      <c r="BS27" s="10"/>
      <c r="BT27" s="54" t="str">
        <f>HLOOKUP(Introduction!$G$4,nametranslations,111,FALSE)</f>
        <v>Notes</v>
      </c>
      <c r="BU27" s="336" t="s">
        <v>184</v>
      </c>
      <c r="BV27" s="336"/>
      <c r="BW27" s="336"/>
      <c r="BX27" s="336"/>
      <c r="BY27" s="336"/>
      <c r="BZ27" s="336"/>
      <c r="CA27" s="337"/>
      <c r="CB27" s="8"/>
      <c r="CC27" s="10"/>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0"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t="s">
        <v>142</v>
      </c>
      <c r="BM28" s="24"/>
      <c r="BN28" s="24"/>
      <c r="BO28" s="24"/>
      <c r="BP28" s="24" t="s">
        <v>142</v>
      </c>
      <c r="BQ28" s="43" t="s">
        <v>142</v>
      </c>
      <c r="BR28" s="8"/>
      <c r="BS28" s="10"/>
      <c r="BT28" s="54"/>
      <c r="BU28" s="9" t="str">
        <f>HLOOKUP(Introduction!$G$4,nametranslations,112,FALSE)</f>
        <v>Facility estimate used</v>
      </c>
      <c r="BV28" s="24" t="s">
        <v>142</v>
      </c>
      <c r="BW28" s="24"/>
      <c r="BX28" s="24"/>
      <c r="BY28" s="24"/>
      <c r="BZ28" s="24" t="s">
        <v>142</v>
      </c>
      <c r="CA28" s="43" t="s">
        <v>142</v>
      </c>
      <c r="CB28" s="8"/>
      <c r="CC28" s="10"/>
      <c r="CD28" s="59"/>
      <c r="CN28" s="59"/>
      <c r="CX28" s="59"/>
      <c r="DH28" s="59"/>
      <c r="DR28" s="59"/>
      <c r="EB28" s="59"/>
      <c r="EL28" s="59"/>
      <c r="EV28" s="59"/>
      <c r="FF28" s="59"/>
      <c r="FP28" s="59"/>
      <c r="FZ28" s="59"/>
      <c r="GJ28" s="59"/>
      <c r="GT28" s="59"/>
      <c r="HD28" s="59"/>
      <c r="HN28" s="59"/>
      <c r="HX28" s="59"/>
    </row>
    <row r="29" spans="1:232" s="1" customFormat="1" ht="15" customHeight="1" x14ac:dyDescent="0.3">
      <c r="A29" s="170"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t="s">
        <v>142</v>
      </c>
      <c r="BM29" s="24"/>
      <c r="BN29" s="24"/>
      <c r="BO29" s="24"/>
      <c r="BP29" s="24" t="s">
        <v>142</v>
      </c>
      <c r="BQ29" s="43" t="s">
        <v>142</v>
      </c>
      <c r="BR29" s="8"/>
      <c r="BS29" s="10"/>
      <c r="BT29" s="54"/>
      <c r="BU29" s="9" t="str">
        <f>HLOOKUP(Introduction!$G$4,nametranslations,113,FALSE)</f>
        <v>Improved estimate used</v>
      </c>
      <c r="BV29" s="24" t="s">
        <v>142</v>
      </c>
      <c r="BW29" s="24"/>
      <c r="BX29" s="24"/>
      <c r="BY29" s="24"/>
      <c r="BZ29" s="24" t="s">
        <v>142</v>
      </c>
      <c r="CA29" s="43" t="s">
        <v>142</v>
      </c>
      <c r="CB29" s="8"/>
      <c r="CC29" s="10"/>
      <c r="CD29" s="59"/>
      <c r="CN29" s="59"/>
      <c r="CX29" s="59"/>
      <c r="DH29" s="59"/>
      <c r="DR29" s="59"/>
      <c r="EB29" s="59"/>
      <c r="EL29" s="59"/>
      <c r="EV29" s="59"/>
      <c r="FF29" s="59"/>
      <c r="FP29" s="59"/>
      <c r="FZ29" s="59"/>
      <c r="GJ29" s="59"/>
      <c r="GT29" s="59"/>
      <c r="HD29" s="59"/>
      <c r="HN29" s="59"/>
      <c r="HX29" s="59"/>
    </row>
    <row r="30" spans="1:23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4"/>
      <c r="BU30" s="9" t="str">
        <f>HLOOKUP(Introduction!$G$4,nametranslations,122,FALSE)</f>
        <v>Improved &amp; usable estimate used</v>
      </c>
      <c r="BV30" s="24"/>
      <c r="BW30" s="24"/>
      <c r="BX30" s="24"/>
      <c r="BY30" s="24"/>
      <c r="BZ30" s="24"/>
      <c r="CA30" s="43"/>
      <c r="CB30" s="8"/>
      <c r="CC30" s="10"/>
      <c r="CD30" s="59"/>
      <c r="CN30" s="59"/>
      <c r="CX30" s="59"/>
      <c r="DH30" s="59"/>
      <c r="DR30" s="59"/>
      <c r="EB30" s="59"/>
      <c r="EL30" s="59"/>
      <c r="EV30" s="59"/>
      <c r="FF30" s="59"/>
      <c r="FP30" s="59"/>
      <c r="FZ30" s="59"/>
      <c r="GJ30" s="59"/>
      <c r="GT30" s="59"/>
      <c r="HD30" s="59"/>
      <c r="HN30" s="59"/>
      <c r="HX30" s="59"/>
    </row>
    <row r="31" spans="1:23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c r="BT31" s="54"/>
      <c r="BU31" s="9" t="str">
        <f>HLOOKUP(Introduction!$G$4,nametranslations,123,FALSE)</f>
        <v>Improved &amp; single-sex estimate used</v>
      </c>
      <c r="BV31" s="24"/>
      <c r="BW31" s="24"/>
      <c r="BX31" s="24"/>
      <c r="BY31" s="24"/>
      <c r="BZ31" s="24"/>
      <c r="CA31" s="43"/>
      <c r="CB31" s="8"/>
      <c r="CC31" s="10"/>
    </row>
    <row r="32" spans="1:232" ht="16.5" customHeight="1" x14ac:dyDescent="0.3">
      <c r="A32" s="170"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142</v>
      </c>
      <c r="BM32" s="24"/>
      <c r="BN32" s="24"/>
      <c r="BO32" s="24"/>
      <c r="BP32" s="24" t="s">
        <v>142</v>
      </c>
      <c r="BQ32" s="43" t="s">
        <v>142</v>
      </c>
      <c r="BR32" s="8"/>
      <c r="BS32" s="10"/>
      <c r="BT32" s="54"/>
      <c r="BU32" s="9" t="str">
        <f>HLOOKUP(Introduction!$G$4,nametranslations,114,FALSE)</f>
        <v>Basic estimate used</v>
      </c>
      <c r="BV32" s="24" t="s">
        <v>142</v>
      </c>
      <c r="BW32" s="24"/>
      <c r="BX32" s="24"/>
      <c r="BY32" s="24"/>
      <c r="BZ32" s="24" t="s">
        <v>142</v>
      </c>
      <c r="CA32" s="43" t="s">
        <v>142</v>
      </c>
      <c r="CB32" s="8"/>
      <c r="CC32" s="10"/>
    </row>
    <row r="33" spans="1:8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c r="BT33" s="55"/>
      <c r="BU33" s="9" t="str">
        <f>HLOOKUP(Introduction!$G$4,nametranslations,115,FALSE)</f>
        <v>Number of schools total</v>
      </c>
      <c r="BV33" s="29"/>
      <c r="BW33" s="7"/>
      <c r="BX33" s="7"/>
      <c r="BY33" s="30"/>
      <c r="BZ33" s="31"/>
      <c r="CA33" s="32"/>
      <c r="CB33" s="8"/>
      <c r="CC33" s="10"/>
    </row>
    <row r="34" spans="1:8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c r="BT34" s="56"/>
      <c r="BU34" s="20" t="str">
        <f>HLOOKUP(Introduction!$G$4,nametranslations,116,FALSE)</f>
        <v>Number surveyed</v>
      </c>
      <c r="BV34" s="34"/>
      <c r="BW34" s="34"/>
      <c r="BX34" s="34"/>
      <c r="BY34" s="34"/>
      <c r="BZ34" s="34"/>
      <c r="CA34" s="38"/>
      <c r="CB34" s="17"/>
      <c r="CC34" s="12"/>
    </row>
    <row r="35" spans="1:81" x14ac:dyDescent="0.3">
      <c r="A35" s="170" t="str">
        <f ca="1">IF(ISBLANK('Data Summary'!A37),"",'Data Summary'!A37)</f>
        <v/>
      </c>
    </row>
    <row r="36" spans="1:81" x14ac:dyDescent="0.3">
      <c r="A36" s="170" t="str">
        <f ca="1">IF(ISBLANK('Data Summary'!A38),"",'Data Summary'!A38)</f>
        <v/>
      </c>
    </row>
    <row r="37" spans="1:81" x14ac:dyDescent="0.3">
      <c r="A37" s="170" t="str">
        <f ca="1">IF(ISBLANK('Data Summary'!A39),"",'Data Summary'!A39)</f>
        <v/>
      </c>
    </row>
    <row r="38" spans="1:81" x14ac:dyDescent="0.3">
      <c r="A38" s="170" t="str">
        <f ca="1">IF(ISBLANK('Data Summary'!A40),"",'Data Summary'!A40)</f>
        <v/>
      </c>
    </row>
    <row r="39" spans="1:81" x14ac:dyDescent="0.3">
      <c r="A39" s="170" t="str">
        <f ca="1">IF(ISBLANK('Data Summary'!A41),"",'Data Summary'!A41)</f>
        <v/>
      </c>
    </row>
    <row r="40" spans="1:81" x14ac:dyDescent="0.3">
      <c r="A40" s="170" t="str">
        <f ca="1">IF(ISBLANK('Data Summary'!A42),"",'Data Summary'!A42)</f>
        <v/>
      </c>
    </row>
    <row r="41" spans="1:81" x14ac:dyDescent="0.3">
      <c r="A41" s="170" t="str">
        <f ca="1">IF(ISBLANK('Data Summary'!A43),"",'Data Summary'!A43)</f>
        <v/>
      </c>
    </row>
    <row r="42" spans="1:81" x14ac:dyDescent="0.3">
      <c r="A42" s="170" t="str">
        <f ca="1">IF(ISBLANK('Data Summary'!A44),"",'Data Summary'!A44)</f>
        <v/>
      </c>
    </row>
    <row r="43" spans="1:81" x14ac:dyDescent="0.3">
      <c r="A43" s="170" t="str">
        <f ca="1">IF(ISBLANK('Data Summary'!A45),"",'Data Summary'!A45)</f>
        <v/>
      </c>
    </row>
    <row r="44" spans="1:81" x14ac:dyDescent="0.3">
      <c r="A44" s="170" t="str">
        <f ca="1">IF(ISBLANK('Data Summary'!A46),"",'Data Summary'!A46)</f>
        <v/>
      </c>
    </row>
    <row r="45" spans="1:81" x14ac:dyDescent="0.3">
      <c r="A45" s="170" t="str">
        <f ca="1">IF(ISBLANK('Data Summary'!A47),"",'Data Summary'!A47)</f>
        <v/>
      </c>
    </row>
    <row r="46" spans="1:81" x14ac:dyDescent="0.3">
      <c r="A46" s="170" t="str">
        <f ca="1">IF(ISBLANK('Data Summary'!A48),"",'Data Summary'!A48)</f>
        <v/>
      </c>
    </row>
    <row r="47" spans="1:81" x14ac:dyDescent="0.3">
      <c r="A47" s="170" t="str">
        <f ca="1">IF(ISBLANK('Data Summary'!A49),"",'Data Summary'!A49)</f>
        <v/>
      </c>
    </row>
    <row r="48" spans="1:8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9">
    <mergeCell ref="BK27:BQ27"/>
    <mergeCell ref="BU27:CA27"/>
    <mergeCell ref="A2:A3"/>
    <mergeCell ref="C27:I27"/>
    <mergeCell ref="BA27:BG27"/>
    <mergeCell ref="M27:S27"/>
    <mergeCell ref="W27:AC27"/>
    <mergeCell ref="AG27:AM27"/>
    <mergeCell ref="AQ27:AW27"/>
  </mergeCells>
  <hyperlinks>
    <hyperlink ref="A4" location="myrangeS0" display="myrangeS0" xr:uid="{3B5ED55F-E86D-41E4-B99B-533846B34911}"/>
    <hyperlink ref="A5" location="myrangeS1" display="myrangeS1" xr:uid="{F002C6C4-71E9-4D16-9CCD-108E6610E843}"/>
    <hyperlink ref="A6" location="myrangeS2" display="myrangeS2" xr:uid="{8DCC8602-213B-4368-8748-89BE685EE82A}"/>
    <hyperlink ref="A7" location="myrangeS3" display="myrangeS3" xr:uid="{5F605120-1A47-4372-BA8E-C457FC7F151F}"/>
    <hyperlink ref="A8" location="myrangeS4" display="myrangeS4" xr:uid="{CE889F02-E554-4AED-8B38-D468FEAA558C}"/>
    <hyperlink ref="A9" location="myrangeS5" display="myrangeS5" xr:uid="{34576F55-7DD9-41F7-8206-EE772A0B9665}"/>
    <hyperlink ref="A10" location="myrangeS6" display="myrangeS6" xr:uid="{1BCC29CE-B1E4-4797-973A-FF6EED85CE20}"/>
    <hyperlink ref="A11" location="myrangeS7" display="myrangeS7" xr:uid="{96234F51-FE14-4137-9851-7779D0CF8C6A}"/>
    <hyperlink ref="A12" location="myrangeS8" display="myrangeS8" xr:uid="{F20E2337-9D30-4ED5-9440-1F1F0AED3837}"/>
    <hyperlink ref="A13" location="myrangeS9" display="myrangeS9" xr:uid="{20AED562-4C51-4693-AF29-6E07263F2003}"/>
    <hyperlink ref="A14" location="myrangeS10" display="myrangeS10" xr:uid="{EA254140-BB64-4978-9531-AA04E8C39E74}"/>
    <hyperlink ref="A15" location="myrangeS11" display="myrangeS11" xr:uid="{03CAD0C4-5CE6-4B4D-B697-A5EA9AA91FF3}"/>
    <hyperlink ref="A16" location="myrangeS12" display="myrangeS12" xr:uid="{301B4FEB-81A7-4F70-9AA3-D0D120F38BF2}"/>
    <hyperlink ref="A17" location="myrangeS13" display="myrangeS13" xr:uid="{886A341C-4F54-4B1D-A8A6-8F6FE98A3A9D}"/>
    <hyperlink ref="A18" location="myrangeS14" display="myrangeS14" xr:uid="{5ADE3184-9117-4C5F-95EC-F0659F9891E3}"/>
    <hyperlink ref="A19" location="myrangeS15" display="myrangeS15" xr:uid="{DBDEFB3A-CF8E-4963-B1FE-1EB11D7C025F}"/>
    <hyperlink ref="A20" location="myrangeS16" display="myrangeS16" xr:uid="{53E911FB-978C-477E-83C9-9ACDDD7A88CA}"/>
    <hyperlink ref="A21" location="myrangeS17" display="myrangeS17" xr:uid="{791FD376-79B5-4203-864B-2C79CFDEFF71}"/>
    <hyperlink ref="A22" location="myrangeS18" display="myrangeS18" xr:uid="{D768A0B4-456D-4003-80CC-4E89DCA864FA}"/>
    <hyperlink ref="A23" location="myrangeS19" display="myrangeS19" xr:uid="{4840F01E-F596-4347-9198-AB062D13CB54}"/>
    <hyperlink ref="A24" location="myrangeS20" display="myrangeS20" xr:uid="{D11FC712-0F87-4996-9C42-9197114AF725}"/>
    <hyperlink ref="A25" location="myrangeS21" display="myrangeS21" xr:uid="{31C89BF6-60DC-407F-B178-1A3BA933A547}"/>
    <hyperlink ref="A26" location="myrangeS22" display="myrangeS22" xr:uid="{AA4441E9-AB49-434B-8AA0-4E756D4EBE91}"/>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4" t="str">
        <f>HLOOKUP(Introduction!$G$4,nametranslations,124,FALSE)</f>
        <v>Hygiene in Schools</v>
      </c>
      <c r="C1" s="174" t="s">
        <v>191</v>
      </c>
      <c r="D1" s="146" t="str">
        <f>+Introduction!$C$7</f>
        <v>Denmark</v>
      </c>
      <c r="E1" s="146"/>
      <c r="F1" s="146"/>
      <c r="G1" s="146"/>
      <c r="H1" s="146"/>
      <c r="I1" s="155"/>
      <c r="J1" s="138"/>
      <c r="K1" s="138"/>
      <c r="L1" s="594" t="str">
        <f>HLOOKUP(Introduction!$G$4,nametranslations,124,FALSE)</f>
        <v>Hygiene in Schools</v>
      </c>
      <c r="M1" s="174" t="s">
        <v>192</v>
      </c>
      <c r="N1" s="146" t="str">
        <f>+Introduction!$C$7</f>
        <v>Denmark</v>
      </c>
      <c r="O1" s="146"/>
      <c r="P1" s="146"/>
      <c r="Q1" s="146"/>
      <c r="R1" s="146"/>
      <c r="S1" s="155"/>
      <c r="T1" s="138"/>
      <c r="U1" s="138"/>
      <c r="V1" s="594" t="str">
        <f>HLOOKUP(Introduction!$G$4,nametranslations,124,FALSE)</f>
        <v>Hygiene in Schools</v>
      </c>
      <c r="W1" s="174" t="s">
        <v>193</v>
      </c>
      <c r="X1" s="146" t="str">
        <f>+Introduction!$C$7</f>
        <v>Denmark</v>
      </c>
      <c r="Y1" s="146"/>
      <c r="Z1" s="146"/>
      <c r="AA1" s="146"/>
      <c r="AB1" s="146"/>
      <c r="AC1" s="155"/>
      <c r="AD1" s="138"/>
      <c r="AE1" s="138"/>
      <c r="AF1" s="594" t="str">
        <f>HLOOKUP(Introduction!$G$4,nametranslations,124,FALSE)</f>
        <v>Hygiene in Schools</v>
      </c>
      <c r="AG1" s="174" t="s">
        <v>194</v>
      </c>
      <c r="AH1" s="146" t="str">
        <f>+Introduction!$C$7</f>
        <v>Denmark</v>
      </c>
      <c r="AI1" s="146"/>
      <c r="AJ1" s="146"/>
      <c r="AK1" s="146"/>
      <c r="AL1" s="146"/>
      <c r="AM1" s="155"/>
      <c r="AN1" s="138"/>
      <c r="AO1" s="138"/>
      <c r="AP1" s="594" t="str">
        <f>HLOOKUP(Introduction!$G$4,nametranslations,124,FALSE)</f>
        <v>Hygiene in Schools</v>
      </c>
      <c r="AQ1" s="174">
        <v>2019</v>
      </c>
      <c r="AR1" s="146" t="str">
        <f>+Introduction!$C$7</f>
        <v>Denmark</v>
      </c>
      <c r="AS1" s="146"/>
      <c r="AT1" s="146"/>
      <c r="AU1" s="146"/>
      <c r="AV1" s="146"/>
      <c r="AW1" s="155"/>
      <c r="AX1" s="138"/>
      <c r="AY1" s="138"/>
      <c r="AZ1" s="594" t="str">
        <f>HLOOKUP(Introduction!$G$4,nametranslations,124,FALSE)</f>
        <v>Hygiene in Schools</v>
      </c>
      <c r="BA1" s="174">
        <v>2020</v>
      </c>
      <c r="BB1" s="146" t="str">
        <f>+Introduction!$C$7</f>
        <v>Denmark</v>
      </c>
      <c r="BC1" s="146"/>
      <c r="BD1" s="146"/>
      <c r="BE1" s="146"/>
      <c r="BF1" s="146"/>
      <c r="BG1" s="155"/>
      <c r="BH1" s="138"/>
      <c r="BI1" s="138"/>
      <c r="BJ1" s="594" t="str">
        <f>HLOOKUP(Introduction!$G$4,nametranslations,124,FALSE)</f>
        <v>Hygiene in Schools</v>
      </c>
      <c r="BK1" s="174">
        <v>2021</v>
      </c>
      <c r="BL1" s="146" t="str">
        <f>+Introduction!$C$7</f>
        <v>Denmark</v>
      </c>
      <c r="BM1" s="146"/>
      <c r="BN1" s="146"/>
      <c r="BO1" s="146"/>
      <c r="BP1" s="146"/>
      <c r="BQ1" s="155"/>
      <c r="BR1" s="138"/>
      <c r="BS1" s="138"/>
      <c r="BT1" s="594" t="str">
        <f>HLOOKUP(Introduction!$G$4,nametranslations,124,FALSE)</f>
        <v>Hygiene in Schools</v>
      </c>
      <c r="BU1" s="174">
        <v>2022</v>
      </c>
      <c r="BV1" s="146" t="str">
        <f>+Introduction!$C$7</f>
        <v>Denmark</v>
      </c>
      <c r="BW1" s="146"/>
      <c r="BX1" s="146"/>
      <c r="BY1" s="146"/>
      <c r="BZ1" s="146"/>
      <c r="CA1" s="155"/>
      <c r="CB1" s="138"/>
      <c r="CC1" s="138"/>
    </row>
    <row r="2" spans="1:232" s="140" customFormat="1" ht="30" customHeight="1" x14ac:dyDescent="0.3">
      <c r="A2" s="335" t="s">
        <v>210</v>
      </c>
      <c r="B2" s="147" t="s">
        <v>187</v>
      </c>
      <c r="C2" s="136" t="s">
        <v>149</v>
      </c>
      <c r="D2" s="136" t="s">
        <v>148</v>
      </c>
      <c r="E2" s="148"/>
      <c r="F2" s="148"/>
      <c r="G2" s="148"/>
      <c r="H2" s="148"/>
      <c r="I2" s="156"/>
      <c r="J2" s="141" t="s">
        <v>195</v>
      </c>
      <c r="K2" s="141"/>
      <c r="L2" s="147" t="s">
        <v>188</v>
      </c>
      <c r="M2" s="136" t="s">
        <v>149</v>
      </c>
      <c r="N2" s="136" t="s">
        <v>148</v>
      </c>
      <c r="O2" s="148"/>
      <c r="P2" s="148"/>
      <c r="Q2" s="148"/>
      <c r="R2" s="148"/>
      <c r="S2" s="156"/>
      <c r="T2" s="141" t="s">
        <v>195</v>
      </c>
      <c r="U2" s="141"/>
      <c r="V2" s="147" t="s">
        <v>189</v>
      </c>
      <c r="W2" s="136" t="s">
        <v>149</v>
      </c>
      <c r="X2" s="136" t="s">
        <v>148</v>
      </c>
      <c r="Y2" s="148"/>
      <c r="Z2" s="148"/>
      <c r="AA2" s="148"/>
      <c r="AB2" s="148"/>
      <c r="AC2" s="156"/>
      <c r="AD2" s="141" t="s">
        <v>195</v>
      </c>
      <c r="AE2" s="141"/>
      <c r="AF2" s="147" t="s">
        <v>190</v>
      </c>
      <c r="AG2" s="136" t="s">
        <v>149</v>
      </c>
      <c r="AH2" s="136" t="s">
        <v>148</v>
      </c>
      <c r="AI2" s="148"/>
      <c r="AJ2" s="148"/>
      <c r="AK2" s="148"/>
      <c r="AL2" s="148"/>
      <c r="AM2" s="156"/>
      <c r="AN2" s="141" t="s">
        <v>195</v>
      </c>
      <c r="AO2" s="141"/>
      <c r="AP2" s="147" t="s">
        <v>211</v>
      </c>
      <c r="AQ2" s="136" t="s">
        <v>149</v>
      </c>
      <c r="AR2" s="136" t="s">
        <v>148</v>
      </c>
      <c r="AS2" s="148"/>
      <c r="AT2" s="148"/>
      <c r="AU2" s="148"/>
      <c r="AV2" s="148"/>
      <c r="AW2" s="156"/>
      <c r="AX2" s="141" t="s">
        <v>195</v>
      </c>
      <c r="AY2" s="141"/>
      <c r="AZ2" s="147" t="s">
        <v>214</v>
      </c>
      <c r="BA2" s="136" t="s">
        <v>149</v>
      </c>
      <c r="BB2" s="136" t="s">
        <v>148</v>
      </c>
      <c r="BC2" s="148"/>
      <c r="BD2" s="148"/>
      <c r="BE2" s="148"/>
      <c r="BF2" s="148"/>
      <c r="BG2" s="156"/>
      <c r="BH2" s="141" t="s">
        <v>195</v>
      </c>
      <c r="BI2" s="141"/>
      <c r="BJ2" s="147" t="s">
        <v>213</v>
      </c>
      <c r="BK2" s="136" t="s">
        <v>149</v>
      </c>
      <c r="BL2" s="136" t="s">
        <v>148</v>
      </c>
      <c r="BM2" s="148"/>
      <c r="BN2" s="148"/>
      <c r="BO2" s="148"/>
      <c r="BP2" s="148"/>
      <c r="BQ2" s="156"/>
      <c r="BR2" s="141" t="s">
        <v>195</v>
      </c>
      <c r="BS2" s="141"/>
      <c r="BT2" s="147" t="s">
        <v>212</v>
      </c>
      <c r="BU2" s="136" t="s">
        <v>149</v>
      </c>
      <c r="BV2" s="136" t="s">
        <v>148</v>
      </c>
      <c r="BW2" s="148"/>
      <c r="BX2" s="148"/>
      <c r="BY2" s="148"/>
      <c r="BZ2" s="148"/>
      <c r="CA2" s="156"/>
      <c r="CB2" s="141" t="s">
        <v>195</v>
      </c>
      <c r="CC2" s="141"/>
    </row>
    <row r="3" spans="1:232" s="118" customFormat="1" ht="18" customHeight="1" x14ac:dyDescent="0.3">
      <c r="A3" s="335"/>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64" t="str">
        <f>HLOOKUP(Introduction!$G$4,nametranslations,152,FALSE)</f>
        <v>Definition</v>
      </c>
      <c r="BU3" s="165" t="str">
        <f>HLOOKUP(Introduction!$G$4,nametranslations,102,FALSE)</f>
        <v>Estimates (%)</v>
      </c>
      <c r="BV3" s="166" t="str">
        <f>HLOOKUP(Introduction!$G$4,nametranslations,24,FALSE)</f>
        <v>Total</v>
      </c>
      <c r="BW3" s="166" t="str">
        <f>HLOOKUP(Introduction!$G$4,nametranslations,26,FALSE)</f>
        <v>Urban</v>
      </c>
      <c r="BX3" s="166" t="str">
        <f>HLOOKUP(Introduction!$G$4,nametranslations,25,FALSE)</f>
        <v>Rural</v>
      </c>
      <c r="BY3" s="166" t="str">
        <f>HLOOKUP(Introduction!$G$4,nametranslations,27,FALSE)</f>
        <v>Pre-primary</v>
      </c>
      <c r="BZ3" s="166" t="str">
        <f>HLOOKUP(Introduction!$G$4,nametranslations,28,FALSE)</f>
        <v>Primary</v>
      </c>
      <c r="CA3" s="167" t="str">
        <f>HLOOKUP(Introduction!$G$4,nametranslations,29,FALSE)</f>
        <v>Secondary</v>
      </c>
      <c r="CB3" s="116"/>
      <c r="CC3" s="116"/>
      <c r="CD3" s="117"/>
      <c r="CN3" s="117"/>
      <c r="CX3" s="117"/>
      <c r="DH3" s="117"/>
      <c r="DR3" s="117"/>
      <c r="EB3" s="117"/>
      <c r="EL3" s="117"/>
      <c r="EV3" s="117"/>
      <c r="FF3" s="117"/>
      <c r="FP3" s="117"/>
      <c r="FZ3" s="117"/>
      <c r="GJ3" s="117"/>
      <c r="GT3" s="117"/>
      <c r="HD3" s="117"/>
      <c r="HN3" s="117"/>
      <c r="HX3" s="117"/>
    </row>
    <row r="4" spans="1:232" s="2" customFormat="1" x14ac:dyDescent="0.3">
      <c r="A4" s="615" t="str">
        <f>IF(ISBLANK('Data Summary'!A6),"",'Data Summary'!A6)</f>
        <v>DNK_2013_UIS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v>0</v>
      </c>
      <c r="BM4" s="63"/>
      <c r="BN4" s="63"/>
      <c r="BO4" s="63"/>
      <c r="BP4" s="63">
        <v>0</v>
      </c>
      <c r="BQ4" s="18">
        <v>0</v>
      </c>
      <c r="BR4" s="16"/>
      <c r="BS4" s="16"/>
      <c r="BT4" s="60"/>
      <c r="BU4" s="39" t="str">
        <f>HLOOKUP(Introduction!$G$4,nametranslations,118,FALSE)</f>
        <v>No facility</v>
      </c>
      <c r="BV4" s="63">
        <v>0</v>
      </c>
      <c r="BW4" s="63"/>
      <c r="BX4" s="63"/>
      <c r="BY4" s="63"/>
      <c r="BZ4" s="63">
        <v>0</v>
      </c>
      <c r="CA4" s="18">
        <v>0</v>
      </c>
      <c r="CB4" s="16"/>
      <c r="CC4" s="16"/>
      <c r="CD4" s="58"/>
      <c r="CN4" s="58"/>
      <c r="CX4" s="58"/>
      <c r="DH4" s="58"/>
      <c r="DR4" s="58"/>
      <c r="EB4" s="58"/>
      <c r="EL4" s="58"/>
      <c r="EV4" s="58"/>
      <c r="FF4" s="58"/>
      <c r="FP4" s="58"/>
      <c r="FZ4" s="58"/>
      <c r="GJ4" s="58"/>
      <c r="GT4" s="58"/>
      <c r="HD4" s="58"/>
      <c r="HN4" s="58"/>
      <c r="HX4" s="58"/>
    </row>
    <row r="5" spans="1:232" s="2" customFormat="1" x14ac:dyDescent="0.3">
      <c r="A5" s="615" t="str">
        <f ca="1">IF(ISBLANK('Data Summary'!A7),"",'Data Summary'!A7)</f>
        <v>DNK_2014_UIS</v>
      </c>
      <c r="B5" s="51" t="s">
        <v>155</v>
      </c>
      <c r="C5" s="39" t="str">
        <f>HLOOKUP(Introduction!$G$4,nametranslations,74,FALSE)</f>
        <v>Facility</v>
      </c>
      <c r="D5" s="63">
        <v>100</v>
      </c>
      <c r="E5" s="63"/>
      <c r="F5" s="63"/>
      <c r="G5" s="63"/>
      <c r="H5" s="63">
        <v>100</v>
      </c>
      <c r="I5" s="18">
        <v>100</v>
      </c>
      <c r="J5" s="16"/>
      <c r="K5" s="16"/>
      <c r="L5" s="51" t="s">
        <v>155</v>
      </c>
      <c r="M5" s="39" t="str">
        <f>HLOOKUP(Introduction!$G$4,nametranslations,74,FALSE)</f>
        <v>Facility</v>
      </c>
      <c r="N5" s="63">
        <v>100</v>
      </c>
      <c r="O5" s="63"/>
      <c r="P5" s="63"/>
      <c r="Q5" s="63"/>
      <c r="R5" s="63">
        <v>100</v>
      </c>
      <c r="S5" s="18">
        <v>100</v>
      </c>
      <c r="T5" s="16"/>
      <c r="U5" s="16"/>
      <c r="V5" s="51" t="s">
        <v>155</v>
      </c>
      <c r="W5" s="39" t="str">
        <f>HLOOKUP(Introduction!$G$4,nametranslations,74,FALSE)</f>
        <v>Facility</v>
      </c>
      <c r="X5" s="63">
        <v>100</v>
      </c>
      <c r="Y5" s="63"/>
      <c r="Z5" s="63"/>
      <c r="AA5" s="63"/>
      <c r="AB5" s="63">
        <v>100</v>
      </c>
      <c r="AC5" s="18">
        <v>100</v>
      </c>
      <c r="AD5" s="16"/>
      <c r="AE5" s="16"/>
      <c r="AF5" s="51" t="s">
        <v>155</v>
      </c>
      <c r="AG5" s="39" t="str">
        <f>HLOOKUP(Introduction!$G$4,nametranslations,74,FALSE)</f>
        <v>Facility</v>
      </c>
      <c r="AH5" s="63">
        <v>100</v>
      </c>
      <c r="AI5" s="63"/>
      <c r="AJ5" s="63"/>
      <c r="AK5" s="63"/>
      <c r="AL5" s="63">
        <v>100</v>
      </c>
      <c r="AM5" s="18">
        <v>100</v>
      </c>
      <c r="AN5" s="16"/>
      <c r="AO5" s="16"/>
      <c r="AP5" s="51" t="s">
        <v>155</v>
      </c>
      <c r="AQ5" s="39" t="str">
        <f>HLOOKUP(Introduction!$G$4,nametranslations,74,FALSE)</f>
        <v>Facility</v>
      </c>
      <c r="AR5" s="63">
        <v>100</v>
      </c>
      <c r="AS5" s="63"/>
      <c r="AT5" s="63"/>
      <c r="AU5" s="63"/>
      <c r="AV5" s="63">
        <v>100</v>
      </c>
      <c r="AW5" s="18">
        <v>100</v>
      </c>
      <c r="AX5" s="16"/>
      <c r="AY5" s="16"/>
      <c r="AZ5" s="51" t="s">
        <v>155</v>
      </c>
      <c r="BA5" s="39" t="str">
        <f>HLOOKUP(Introduction!$G$4,nametranslations,74,FALSE)</f>
        <v>Facility</v>
      </c>
      <c r="BB5" s="63">
        <v>100</v>
      </c>
      <c r="BC5" s="63"/>
      <c r="BD5" s="63"/>
      <c r="BE5" s="63"/>
      <c r="BF5" s="63">
        <v>100</v>
      </c>
      <c r="BG5" s="18">
        <v>100</v>
      </c>
      <c r="BH5" s="16"/>
      <c r="BI5" s="16"/>
      <c r="BJ5" s="51" t="s">
        <v>155</v>
      </c>
      <c r="BK5" s="39" t="str">
        <f>HLOOKUP(Introduction!$G$4,nametranslations,74,FALSE)</f>
        <v>Facility</v>
      </c>
      <c r="BL5" s="63">
        <v>100</v>
      </c>
      <c r="BM5" s="63"/>
      <c r="BN5" s="63"/>
      <c r="BO5" s="63"/>
      <c r="BP5" s="63">
        <v>100</v>
      </c>
      <c r="BQ5" s="18">
        <v>100</v>
      </c>
      <c r="BR5" s="16"/>
      <c r="BS5" s="16"/>
      <c r="BT5" s="51" t="s">
        <v>155</v>
      </c>
      <c r="BU5" s="39" t="str">
        <f>HLOOKUP(Introduction!$G$4,nametranslations,74,FALSE)</f>
        <v>Facility</v>
      </c>
      <c r="BV5" s="63">
        <v>100</v>
      </c>
      <c r="BW5" s="63"/>
      <c r="BX5" s="63"/>
      <c r="BY5" s="63"/>
      <c r="BZ5" s="63">
        <v>100</v>
      </c>
      <c r="CA5" s="18">
        <v>100</v>
      </c>
      <c r="CB5" s="16"/>
      <c r="CC5" s="16"/>
      <c r="CD5" s="58"/>
      <c r="CN5" s="58"/>
      <c r="CX5" s="58"/>
      <c r="DH5" s="58"/>
      <c r="DR5" s="58"/>
      <c r="EB5" s="58"/>
      <c r="EL5" s="58"/>
      <c r="EV5" s="58"/>
      <c r="FF5" s="58"/>
      <c r="FP5" s="58"/>
      <c r="FZ5" s="58"/>
      <c r="GJ5" s="58"/>
      <c r="GT5" s="58"/>
      <c r="HD5" s="58"/>
      <c r="HN5" s="58"/>
      <c r="HX5" s="58"/>
    </row>
    <row r="6" spans="1:232" s="2" customFormat="1" ht="15.6" customHeight="1" x14ac:dyDescent="0.3">
      <c r="A6" s="615" t="str">
        <f ca="1">IF(ISBLANK('Data Summary'!A8),"",'Data Summary'!A8)</f>
        <v>DNK_2015_UIS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60"/>
      <c r="BU6" s="40" t="str">
        <f>HLOOKUP(Introduction!$G$4,nametranslations,125,FALSE)</f>
        <v>Facility with no water or soap</v>
      </c>
      <c r="BV6" s="64"/>
      <c r="BW6" s="63"/>
      <c r="BX6" s="63"/>
      <c r="BY6" s="63"/>
      <c r="BZ6" s="63"/>
      <c r="CA6" s="18"/>
      <c r="CB6" s="16"/>
      <c r="CC6" s="16"/>
      <c r="CD6" s="58"/>
      <c r="CN6" s="58"/>
      <c r="CX6" s="58"/>
      <c r="DH6" s="58"/>
      <c r="DR6" s="58"/>
      <c r="EB6" s="58"/>
      <c r="EL6" s="58"/>
      <c r="EV6" s="58"/>
      <c r="FF6" s="58"/>
      <c r="FP6" s="58"/>
      <c r="FZ6" s="58"/>
      <c r="GJ6" s="58"/>
      <c r="GT6" s="58"/>
      <c r="HD6" s="58"/>
      <c r="HN6" s="58"/>
      <c r="HX6" s="58"/>
    </row>
    <row r="7" spans="1:232" s="2" customFormat="1" x14ac:dyDescent="0.3">
      <c r="A7" s="615" t="str">
        <f ca="1">IF(ISBLANK('Data Summary'!A9),"",'Data Summary'!A9)</f>
        <v>DNK_2016_UIS</v>
      </c>
      <c r="B7" s="51" t="s">
        <v>155</v>
      </c>
      <c r="C7" s="40" t="str">
        <f>HLOOKUP(Introduction!$G$4,nametranslations,126,FALSE)</f>
        <v>Facility with water</v>
      </c>
      <c r="D7" s="63">
        <v>100</v>
      </c>
      <c r="E7" s="63"/>
      <c r="F7" s="63"/>
      <c r="G7" s="63"/>
      <c r="H7" s="63">
        <v>100</v>
      </c>
      <c r="I7" s="18">
        <v>100</v>
      </c>
      <c r="J7" s="16"/>
      <c r="K7" s="16"/>
      <c r="L7" s="51" t="s">
        <v>155</v>
      </c>
      <c r="M7" s="40" t="str">
        <f>HLOOKUP(Introduction!$G$4,nametranslations,126,FALSE)</f>
        <v>Facility with water</v>
      </c>
      <c r="N7" s="63">
        <v>100</v>
      </c>
      <c r="O7" s="63"/>
      <c r="P7" s="63"/>
      <c r="Q7" s="63"/>
      <c r="R7" s="63">
        <v>100</v>
      </c>
      <c r="S7" s="18">
        <v>100</v>
      </c>
      <c r="T7" s="16"/>
      <c r="U7" s="16"/>
      <c r="V7" s="51" t="s">
        <v>155</v>
      </c>
      <c r="W7" s="40" t="str">
        <f>HLOOKUP(Introduction!$G$4,nametranslations,126,FALSE)</f>
        <v>Facility with water</v>
      </c>
      <c r="X7" s="63">
        <v>100</v>
      </c>
      <c r="Y7" s="63"/>
      <c r="Z7" s="63"/>
      <c r="AA7" s="63"/>
      <c r="AB7" s="63">
        <v>100</v>
      </c>
      <c r="AC7" s="18">
        <v>100</v>
      </c>
      <c r="AD7" s="16"/>
      <c r="AE7" s="16"/>
      <c r="AF7" s="51" t="s">
        <v>155</v>
      </c>
      <c r="AG7" s="40" t="str">
        <f>HLOOKUP(Introduction!$G$4,nametranslations,126,FALSE)</f>
        <v>Facility with water</v>
      </c>
      <c r="AH7" s="63">
        <v>100</v>
      </c>
      <c r="AI7" s="63"/>
      <c r="AJ7" s="63"/>
      <c r="AK7" s="63"/>
      <c r="AL7" s="63">
        <v>100</v>
      </c>
      <c r="AM7" s="18">
        <v>100</v>
      </c>
      <c r="AN7" s="16"/>
      <c r="AO7" s="16"/>
      <c r="AP7" s="51" t="s">
        <v>155</v>
      </c>
      <c r="AQ7" s="40" t="str">
        <f>HLOOKUP(Introduction!$G$4,nametranslations,126,FALSE)</f>
        <v>Facility with water</v>
      </c>
      <c r="AR7" s="63">
        <v>100</v>
      </c>
      <c r="AS7" s="63"/>
      <c r="AT7" s="63"/>
      <c r="AU7" s="63"/>
      <c r="AV7" s="63">
        <v>100</v>
      </c>
      <c r="AW7" s="18">
        <v>100</v>
      </c>
      <c r="AX7" s="16"/>
      <c r="AY7" s="16"/>
      <c r="AZ7" s="51" t="s">
        <v>155</v>
      </c>
      <c r="BA7" s="40" t="str">
        <f>HLOOKUP(Introduction!$G$4,nametranslations,126,FALSE)</f>
        <v>Facility with water</v>
      </c>
      <c r="BB7" s="63">
        <v>100</v>
      </c>
      <c r="BC7" s="63"/>
      <c r="BD7" s="63"/>
      <c r="BE7" s="63"/>
      <c r="BF7" s="63">
        <v>100</v>
      </c>
      <c r="BG7" s="18">
        <v>100</v>
      </c>
      <c r="BH7" s="16"/>
      <c r="BI7" s="16"/>
      <c r="BJ7" s="51" t="s">
        <v>155</v>
      </c>
      <c r="BK7" s="40" t="str">
        <f>HLOOKUP(Introduction!$G$4,nametranslations,126,FALSE)</f>
        <v>Facility with water</v>
      </c>
      <c r="BL7" s="63">
        <v>100</v>
      </c>
      <c r="BM7" s="63"/>
      <c r="BN7" s="63"/>
      <c r="BO7" s="63"/>
      <c r="BP7" s="63">
        <v>100</v>
      </c>
      <c r="BQ7" s="18">
        <v>100</v>
      </c>
      <c r="BR7" s="16"/>
      <c r="BS7" s="16"/>
      <c r="BT7" s="51" t="s">
        <v>155</v>
      </c>
      <c r="BU7" s="40" t="str">
        <f>HLOOKUP(Introduction!$G$4,nametranslations,126,FALSE)</f>
        <v>Facility with water</v>
      </c>
      <c r="BV7" s="63">
        <v>100</v>
      </c>
      <c r="BW7" s="63"/>
      <c r="BX7" s="63"/>
      <c r="BY7" s="63"/>
      <c r="BZ7" s="63">
        <v>100</v>
      </c>
      <c r="CA7" s="18">
        <v>100</v>
      </c>
      <c r="CB7" s="16"/>
      <c r="CC7" s="16"/>
      <c r="CD7" s="58"/>
      <c r="CN7" s="58"/>
      <c r="CX7" s="58"/>
      <c r="DH7" s="58"/>
      <c r="DR7" s="58"/>
      <c r="EB7" s="58"/>
      <c r="EL7" s="58"/>
      <c r="EV7" s="58"/>
      <c r="FF7" s="58"/>
      <c r="FP7" s="58"/>
      <c r="FZ7" s="58"/>
      <c r="GJ7" s="58"/>
      <c r="GT7" s="58"/>
      <c r="HD7" s="58"/>
      <c r="HN7" s="58"/>
      <c r="HX7" s="58"/>
    </row>
    <row r="8" spans="1:232" s="2" customFormat="1" x14ac:dyDescent="0.3">
      <c r="A8" s="615" t="str">
        <f ca="1">IF(ISBLANK('Data Summary'!A10),"",'Data Summary'!A10)</f>
        <v>DNK_2019_UIS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60"/>
      <c r="BU8" s="40" t="str">
        <f>HLOOKUP(Introduction!$G$4,nametranslations,127,FALSE)</f>
        <v>Facility with soap</v>
      </c>
      <c r="BV8" s="64"/>
      <c r="BW8" s="63"/>
      <c r="BX8" s="63"/>
      <c r="BY8" s="63"/>
      <c r="BZ8" s="63"/>
      <c r="CA8" s="18"/>
      <c r="CB8" s="16"/>
      <c r="CC8" s="16"/>
      <c r="CD8" s="58"/>
      <c r="CN8" s="58"/>
      <c r="CX8" s="58"/>
      <c r="DH8" s="58"/>
      <c r="DR8" s="58"/>
      <c r="EB8" s="58"/>
      <c r="EL8" s="58"/>
      <c r="EV8" s="58"/>
      <c r="FF8" s="58"/>
      <c r="FP8" s="58"/>
      <c r="FZ8" s="58"/>
      <c r="GJ8" s="58"/>
      <c r="GT8" s="58"/>
      <c r="HD8" s="58"/>
      <c r="HN8" s="58"/>
      <c r="HX8" s="58"/>
    </row>
    <row r="9" spans="1:232" s="602" customFormat="1" ht="20.399999999999999" x14ac:dyDescent="0.3">
      <c r="A9" s="616" t="str">
        <f ca="1">IF(ISBLANK('Data Summary'!A11),"",'Data Summary'!A11)</f>
        <v>DNK_2020_UIS</v>
      </c>
      <c r="B9" s="595" t="s">
        <v>152</v>
      </c>
      <c r="C9" s="610" t="str">
        <f>HLOOKUP(Introduction!$G$4,nametranslations,81,FALSE)</f>
        <v>Basic  
(facility with water &amp; soap)</v>
      </c>
      <c r="D9" s="603">
        <v>100</v>
      </c>
      <c r="E9" s="598"/>
      <c r="F9" s="598"/>
      <c r="G9" s="598"/>
      <c r="H9" s="598">
        <v>100</v>
      </c>
      <c r="I9" s="599">
        <v>100</v>
      </c>
      <c r="J9" s="600"/>
      <c r="K9" s="600"/>
      <c r="L9" s="595" t="s">
        <v>152</v>
      </c>
      <c r="M9" s="610" t="str">
        <f>HLOOKUP(Introduction!$G$4,nametranslations,81,FALSE)</f>
        <v>Basic  
(facility with water &amp; soap)</v>
      </c>
      <c r="N9" s="603">
        <v>100</v>
      </c>
      <c r="O9" s="598"/>
      <c r="P9" s="598"/>
      <c r="Q9" s="598"/>
      <c r="R9" s="598">
        <v>100</v>
      </c>
      <c r="S9" s="599">
        <v>100</v>
      </c>
      <c r="T9" s="600"/>
      <c r="U9" s="600"/>
      <c r="V9" s="595" t="s">
        <v>152</v>
      </c>
      <c r="W9" s="610" t="str">
        <f>HLOOKUP(Introduction!$G$4,nametranslations,81,FALSE)</f>
        <v>Basic  
(facility with water &amp; soap)</v>
      </c>
      <c r="X9" s="603">
        <v>100</v>
      </c>
      <c r="Y9" s="598"/>
      <c r="Z9" s="598"/>
      <c r="AA9" s="598"/>
      <c r="AB9" s="598">
        <v>100</v>
      </c>
      <c r="AC9" s="599">
        <v>100</v>
      </c>
      <c r="AD9" s="600"/>
      <c r="AE9" s="600"/>
      <c r="AF9" s="595" t="s">
        <v>152</v>
      </c>
      <c r="AG9" s="610" t="str">
        <f>HLOOKUP(Introduction!$G$4,nametranslations,81,FALSE)</f>
        <v>Basic  
(facility with water &amp; soap)</v>
      </c>
      <c r="AH9" s="603">
        <v>100</v>
      </c>
      <c r="AI9" s="598"/>
      <c r="AJ9" s="598"/>
      <c r="AK9" s="598"/>
      <c r="AL9" s="598">
        <v>100</v>
      </c>
      <c r="AM9" s="599">
        <v>100</v>
      </c>
      <c r="AN9" s="600"/>
      <c r="AO9" s="600"/>
      <c r="AP9" s="595" t="s">
        <v>152</v>
      </c>
      <c r="AQ9" s="610" t="str">
        <f>HLOOKUP(Introduction!$G$4,nametranslations,81,FALSE)</f>
        <v>Basic  
(facility with water &amp; soap)</v>
      </c>
      <c r="AR9" s="603">
        <v>100</v>
      </c>
      <c r="AS9" s="598"/>
      <c r="AT9" s="598"/>
      <c r="AU9" s="598"/>
      <c r="AV9" s="598">
        <v>100</v>
      </c>
      <c r="AW9" s="599">
        <v>100</v>
      </c>
      <c r="AX9" s="600"/>
      <c r="AY9" s="600"/>
      <c r="AZ9" s="595" t="s">
        <v>152</v>
      </c>
      <c r="BA9" s="610" t="str">
        <f>HLOOKUP(Introduction!$G$4,nametranslations,81,FALSE)</f>
        <v>Basic  
(facility with water &amp; soap)</v>
      </c>
      <c r="BB9" s="603">
        <v>100</v>
      </c>
      <c r="BC9" s="598"/>
      <c r="BD9" s="598"/>
      <c r="BE9" s="598"/>
      <c r="BF9" s="598">
        <v>100</v>
      </c>
      <c r="BG9" s="599">
        <v>100</v>
      </c>
      <c r="BH9" s="600"/>
      <c r="BI9" s="600"/>
      <c r="BJ9" s="595" t="s">
        <v>152</v>
      </c>
      <c r="BK9" s="610" t="str">
        <f>HLOOKUP(Introduction!$G$4,nametranslations,81,FALSE)</f>
        <v>Basic  
(facility with water &amp; soap)</v>
      </c>
      <c r="BL9" s="603">
        <v>100</v>
      </c>
      <c r="BM9" s="598"/>
      <c r="BN9" s="598"/>
      <c r="BO9" s="598"/>
      <c r="BP9" s="598">
        <v>100</v>
      </c>
      <c r="BQ9" s="599">
        <v>100</v>
      </c>
      <c r="BR9" s="600"/>
      <c r="BS9" s="600"/>
      <c r="BT9" s="595" t="s">
        <v>152</v>
      </c>
      <c r="BU9" s="610" t="str">
        <f>HLOOKUP(Introduction!$G$4,nametranslations,81,FALSE)</f>
        <v>Basic  
(facility with water &amp; soap)</v>
      </c>
      <c r="BV9" s="603">
        <v>100</v>
      </c>
      <c r="BW9" s="598"/>
      <c r="BX9" s="598"/>
      <c r="BY9" s="598"/>
      <c r="BZ9" s="598">
        <v>100</v>
      </c>
      <c r="CA9" s="599">
        <v>100</v>
      </c>
      <c r="CB9" s="600"/>
      <c r="CC9" s="600"/>
      <c r="CD9" s="601"/>
      <c r="CN9" s="601"/>
      <c r="CX9" s="601"/>
      <c r="DH9" s="601"/>
      <c r="DR9" s="601"/>
      <c r="EB9" s="601"/>
      <c r="EL9" s="601"/>
      <c r="EV9" s="601"/>
      <c r="FF9" s="601"/>
      <c r="FP9" s="601"/>
      <c r="FZ9" s="601"/>
      <c r="GJ9" s="601"/>
      <c r="GT9" s="601"/>
      <c r="HD9" s="601"/>
      <c r="HN9" s="601"/>
      <c r="HX9" s="601"/>
    </row>
    <row r="10" spans="1:232" s="1" customFormat="1" ht="86.55" customHeight="1" x14ac:dyDescent="0.3">
      <c r="A10" s="615" t="str">
        <f ca="1">IF(ISBLANK('Data Summary'!A12),"",'Data Summary'!A12)</f>
        <v>DNK_2021_UIS</v>
      </c>
      <c r="B10" s="54" t="str">
        <f>HLOOKUP(Introduction!$G$4,nametranslations,111,FALSE)</f>
        <v>Notes</v>
      </c>
      <c r="C10" s="332" t="s">
        <v>186</v>
      </c>
      <c r="D10" s="333"/>
      <c r="E10" s="333"/>
      <c r="F10" s="333"/>
      <c r="G10" s="333"/>
      <c r="H10" s="333"/>
      <c r="I10" s="334"/>
      <c r="J10" s="8"/>
      <c r="K10" s="8"/>
      <c r="L10" s="54" t="str">
        <f>HLOOKUP(Introduction!$G$4,nametranslations,111,FALSE)</f>
        <v>Notes</v>
      </c>
      <c r="M10" s="332" t="s">
        <v>186</v>
      </c>
      <c r="N10" s="333"/>
      <c r="O10" s="333"/>
      <c r="P10" s="333"/>
      <c r="Q10" s="333"/>
      <c r="R10" s="333"/>
      <c r="S10" s="334"/>
      <c r="T10" s="8"/>
      <c r="U10" s="8"/>
      <c r="V10" s="54" t="str">
        <f>HLOOKUP(Introduction!$G$4,nametranslations,111,FALSE)</f>
        <v>Notes</v>
      </c>
      <c r="W10" s="332" t="s">
        <v>158</v>
      </c>
      <c r="X10" s="333"/>
      <c r="Y10" s="333"/>
      <c r="Z10" s="333"/>
      <c r="AA10" s="333"/>
      <c r="AB10" s="333"/>
      <c r="AC10" s="334"/>
      <c r="AD10" s="8"/>
      <c r="AE10" s="8"/>
      <c r="AF10" s="54" t="str">
        <f>HLOOKUP(Introduction!$G$4,nametranslations,111,FALSE)</f>
        <v>Notes</v>
      </c>
      <c r="AG10" s="332" t="s">
        <v>186</v>
      </c>
      <c r="AH10" s="333"/>
      <c r="AI10" s="333"/>
      <c r="AJ10" s="333"/>
      <c r="AK10" s="333"/>
      <c r="AL10" s="333"/>
      <c r="AM10" s="334"/>
      <c r="AN10" s="8"/>
      <c r="AO10" s="8"/>
      <c r="AP10" s="54" t="str">
        <f>HLOOKUP(Introduction!$G$4,nametranslations,111,FALSE)</f>
        <v>Notes</v>
      </c>
      <c r="AQ10" s="332" t="s">
        <v>186</v>
      </c>
      <c r="AR10" s="333"/>
      <c r="AS10" s="333"/>
      <c r="AT10" s="333"/>
      <c r="AU10" s="333"/>
      <c r="AV10" s="333"/>
      <c r="AW10" s="334"/>
      <c r="AX10" s="8"/>
      <c r="AY10" s="8"/>
      <c r="AZ10" s="54" t="str">
        <f>HLOOKUP(Introduction!$G$4,nametranslations,111,FALSE)</f>
        <v>Notes</v>
      </c>
      <c r="BA10" s="332" t="s">
        <v>186</v>
      </c>
      <c r="BB10" s="333"/>
      <c r="BC10" s="333"/>
      <c r="BD10" s="333"/>
      <c r="BE10" s="333"/>
      <c r="BF10" s="333"/>
      <c r="BG10" s="334"/>
      <c r="BH10" s="8"/>
      <c r="BI10" s="8"/>
      <c r="BJ10" s="54" t="str">
        <f>HLOOKUP(Introduction!$G$4,nametranslations,111,FALSE)</f>
        <v>Notes</v>
      </c>
      <c r="BK10" s="332" t="s">
        <v>186</v>
      </c>
      <c r="BL10" s="333"/>
      <c r="BM10" s="333"/>
      <c r="BN10" s="333"/>
      <c r="BO10" s="333"/>
      <c r="BP10" s="333"/>
      <c r="BQ10" s="334"/>
      <c r="BR10" s="8"/>
      <c r="BS10" s="8"/>
      <c r="BT10" s="54" t="str">
        <f>HLOOKUP(Introduction!$G$4,nametranslations,111,FALSE)</f>
        <v>Notes</v>
      </c>
      <c r="BU10" s="332" t="s">
        <v>186</v>
      </c>
      <c r="BV10" s="333"/>
      <c r="BW10" s="333"/>
      <c r="BX10" s="333"/>
      <c r="BY10" s="333"/>
      <c r="BZ10" s="333"/>
      <c r="CA10" s="334"/>
      <c r="CB10" s="8"/>
      <c r="CC10" s="8"/>
      <c r="CD10" s="59"/>
      <c r="CN10" s="59"/>
      <c r="CX10" s="59"/>
      <c r="DH10" s="59"/>
      <c r="DR10" s="59"/>
      <c r="EB10" s="59"/>
      <c r="EL10" s="59"/>
      <c r="EV10" s="59"/>
      <c r="FF10" s="59"/>
      <c r="FP10" s="59"/>
      <c r="FZ10" s="59"/>
      <c r="GJ10" s="59"/>
      <c r="GT10" s="59"/>
      <c r="HD10" s="59"/>
      <c r="HN10" s="59"/>
      <c r="HX10" s="59"/>
    </row>
    <row r="11" spans="1:232" s="1" customFormat="1" ht="15.6" customHeight="1" x14ac:dyDescent="0.3">
      <c r="A11" s="615" t="str">
        <f ca="1">IF(ISBLANK('Data Summary'!A13),"",'Data Summary'!A13)</f>
        <v>DNK_2022_UIS</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t="s">
        <v>142</v>
      </c>
      <c r="BQ11" s="43" t="s">
        <v>142</v>
      </c>
      <c r="BR11" s="8"/>
      <c r="BS11" s="8"/>
      <c r="BT11" s="54"/>
      <c r="BU11" s="41" t="str">
        <f>HLOOKUP(Introduction!$G$4,nametranslations,112,FALSE)</f>
        <v>Facility estimate used</v>
      </c>
      <c r="BV11" s="69" t="s">
        <v>142</v>
      </c>
      <c r="BW11" s="69"/>
      <c r="BX11" s="69"/>
      <c r="BY11" s="69"/>
      <c r="BZ11" s="69" t="s">
        <v>142</v>
      </c>
      <c r="CA11" s="43" t="s">
        <v>142</v>
      </c>
      <c r="CB11" s="8"/>
      <c r="CC11" s="8"/>
      <c r="CD11" s="59"/>
      <c r="CN11" s="59"/>
      <c r="CX11" s="59"/>
      <c r="DH11" s="59"/>
      <c r="DR11" s="59"/>
      <c r="EB11" s="59"/>
      <c r="EL11" s="59"/>
      <c r="EV11" s="59"/>
      <c r="FF11" s="59"/>
      <c r="FP11" s="59"/>
      <c r="FZ11" s="59"/>
      <c r="GJ11" s="59"/>
      <c r="GT11" s="59"/>
      <c r="HD11" s="59"/>
      <c r="HN11" s="59"/>
      <c r="HX11" s="59"/>
    </row>
    <row r="12" spans="1:232" s="1" customFormat="1" ht="15" customHeight="1" x14ac:dyDescent="0.3">
      <c r="A12" s="591" t="str">
        <f ca="1">IF(ISBLANK('Data Summary'!A14),"",'Data Summary'!A14)</f>
        <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t="s">
        <v>142</v>
      </c>
      <c r="BQ12" s="43" t="s">
        <v>142</v>
      </c>
      <c r="BR12" s="8"/>
      <c r="BS12" s="8"/>
      <c r="BT12" s="54"/>
      <c r="BU12" s="41" t="str">
        <f>HLOOKUP(Introduction!$G$4,nametranslations,128,FALSE)</f>
        <v>Facility with water estimate used</v>
      </c>
      <c r="BV12" s="69" t="s">
        <v>142</v>
      </c>
      <c r="BW12" s="69"/>
      <c r="BX12" s="69"/>
      <c r="BY12" s="69"/>
      <c r="BZ12" s="69" t="s">
        <v>142</v>
      </c>
      <c r="CA12" s="43" t="s">
        <v>142</v>
      </c>
      <c r="CB12" s="8"/>
      <c r="CC12" s="8"/>
      <c r="CD12" s="59"/>
      <c r="CN12" s="59"/>
      <c r="CX12" s="59"/>
      <c r="DH12" s="59"/>
      <c r="DR12" s="59"/>
      <c r="EB12" s="59"/>
      <c r="EL12" s="59"/>
      <c r="EV12" s="59"/>
      <c r="FF12" s="59"/>
      <c r="FP12" s="59"/>
      <c r="FZ12" s="59"/>
      <c r="GJ12" s="59"/>
      <c r="GT12" s="59"/>
      <c r="HD12" s="59"/>
      <c r="HN12" s="59"/>
      <c r="HX12" s="59"/>
    </row>
    <row r="13" spans="1:232" s="1" customFormat="1" ht="15" customHeight="1" x14ac:dyDescent="0.3">
      <c r="A13" s="591" t="str">
        <f ca="1">IF(ISBLANK('Data Summary'!A15),"",'Data Summary'!A15)</f>
        <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t="s">
        <v>142</v>
      </c>
      <c r="BQ13" s="43" t="s">
        <v>142</v>
      </c>
      <c r="BR13" s="8"/>
      <c r="BS13" s="8"/>
      <c r="BT13" s="54"/>
      <c r="BU13" s="41" t="str">
        <f>HLOOKUP(Introduction!$G$4,nametranslations,114,FALSE)</f>
        <v>Basic estimate used</v>
      </c>
      <c r="BV13" s="69" t="s">
        <v>142</v>
      </c>
      <c r="BW13" s="69"/>
      <c r="BX13" s="69"/>
      <c r="BY13" s="69"/>
      <c r="BZ13" s="69" t="s">
        <v>142</v>
      </c>
      <c r="CA13" s="43" t="s">
        <v>142</v>
      </c>
      <c r="CB13" s="8"/>
      <c r="CC13" s="8"/>
      <c r="CD13" s="59"/>
      <c r="CN13" s="59"/>
      <c r="CX13" s="59"/>
      <c r="DH13" s="59"/>
      <c r="DR13" s="59"/>
      <c r="EB13" s="59"/>
      <c r="EL13" s="59"/>
      <c r="EV13" s="59"/>
      <c r="FF13" s="59"/>
      <c r="FP13" s="59"/>
      <c r="FZ13" s="59"/>
      <c r="GJ13" s="59"/>
      <c r="GT13" s="59"/>
      <c r="HD13" s="59"/>
      <c r="HN13" s="59"/>
      <c r="HX13" s="59"/>
    </row>
    <row r="14" spans="1:232" ht="15.75" customHeight="1" x14ac:dyDescent="0.3">
      <c r="A14" s="591"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c r="BT14" s="55"/>
      <c r="BU14" s="41" t="str">
        <f>HLOOKUP(Introduction!$G$4,nametranslations,115,FALSE)</f>
        <v>Number of schools total</v>
      </c>
      <c r="BV14" s="7"/>
      <c r="BW14" s="7"/>
      <c r="BX14" s="7"/>
      <c r="BY14" s="30"/>
      <c r="BZ14" s="31"/>
      <c r="CA14" s="32"/>
      <c r="CB14" s="8"/>
      <c r="CC14" s="8"/>
    </row>
    <row r="15" spans="1:232" ht="15.75" customHeight="1" thickBot="1" x14ac:dyDescent="0.35">
      <c r="A15" s="591"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c r="BT15" s="56"/>
      <c r="BU15" s="42" t="str">
        <f>HLOOKUP(Introduction!$G$4,nametranslations,116,FALSE)</f>
        <v>Number surveyed</v>
      </c>
      <c r="BV15" s="34"/>
      <c r="BW15" s="34"/>
      <c r="BX15" s="34"/>
      <c r="BY15" s="34"/>
      <c r="BZ15" s="34"/>
      <c r="CA15" s="21"/>
      <c r="CB15" s="17"/>
      <c r="CC15" s="17"/>
    </row>
    <row r="16" spans="1:23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9">
    <mergeCell ref="BK10:BQ10"/>
    <mergeCell ref="BU10:CA10"/>
    <mergeCell ref="A2:A3"/>
    <mergeCell ref="C10:I10"/>
    <mergeCell ref="BA10:BG10"/>
    <mergeCell ref="M10:S10"/>
    <mergeCell ref="W10:AC10"/>
    <mergeCell ref="AG10:AM10"/>
    <mergeCell ref="AQ10:AW10"/>
  </mergeCells>
  <hyperlinks>
    <hyperlink ref="A4" location="myrangeH0" display="myrangeH0" xr:uid="{CE329019-B301-4D17-A6F5-CBCA489EF059}"/>
    <hyperlink ref="A5" location="myrangeH1" display="myrangeH1" xr:uid="{38C78B6B-3D2A-4C2F-9F37-22DD9512C405}"/>
    <hyperlink ref="A6" location="myrangeH2" display="myrangeH2" xr:uid="{7C416BC3-0E10-4C4D-8F2C-489EB40F76B6}"/>
    <hyperlink ref="A7" location="myrangeH3" display="myrangeH3" xr:uid="{506B5EA6-DE94-43CC-A7FE-F021346CF019}"/>
    <hyperlink ref="A8" location="myrangeH4" display="myrangeH4" xr:uid="{5D9980F8-E479-4F5E-BC5B-7000C0CA754A}"/>
    <hyperlink ref="A9" location="myrangeH5" display="myrangeH5" xr:uid="{A9754926-3AF3-47E7-B65F-A87E5E84BD1C}"/>
    <hyperlink ref="A10" location="myrangeH6" display="myrangeH6" xr:uid="{40E60E00-ED82-49A4-BFCC-A7256A7A689A}"/>
    <hyperlink ref="A11" location="myrangeH7" display="myrangeH7" xr:uid="{DF8D01D5-E17F-4766-B580-26CF9159A634}"/>
    <hyperlink ref="A12" location="myrangeH8" display="myrangeH8" xr:uid="{46FF5560-3CF8-40E9-8980-B8E71CD4DE24}"/>
    <hyperlink ref="A13" location="myrangeH9" display="myrangeH9" xr:uid="{3C98969C-3252-4A55-BEC8-54DB6A556774}"/>
    <hyperlink ref="A14" location="myrangeH10" display="myrangeH10" xr:uid="{501F6119-06F9-45AA-9D56-F9F0B53E4618}"/>
    <hyperlink ref="A15" location="myrangeH11" display="myrangeH11" xr:uid="{23B55F2F-4F44-42FE-BEC4-F87A05C1B9E3}"/>
    <hyperlink ref="A16" location="myrangeH12" display="myrangeH12" xr:uid="{AE7A902A-253E-4011-A364-F9B3BE391251}"/>
    <hyperlink ref="A17" location="myrangeH13" display="myrangeH13" xr:uid="{EF6D64C2-F357-45F6-B904-2947597FDF76}"/>
    <hyperlink ref="A18" location="myrangeH14" display="myrangeH14" xr:uid="{5CBA90F4-2EBE-486E-BE2D-1B18450A5912}"/>
    <hyperlink ref="A19" location="myrangeH15" display="myrangeH15" xr:uid="{3EF5771C-8E74-4E55-A445-89DBE589D25F}"/>
    <hyperlink ref="A20" location="myrangeH16" display="myrangeH16" xr:uid="{65013437-ADF8-4DB4-B863-6D231CC8979B}"/>
    <hyperlink ref="A21" location="myrangeH17" display="myrangeH17" xr:uid="{0F7E1BFB-0ACB-49D5-88A8-8195A737D5D8}"/>
    <hyperlink ref="A22" location="myrangeH18" display="myrangeH18" xr:uid="{6A192B3C-15DC-434D-B95A-32B55735DD31}"/>
    <hyperlink ref="A23" location="myrangeH19" display="myrangeH19" xr:uid="{AAA75608-D3E3-4AE1-B3C7-93C3FEF71C68}"/>
    <hyperlink ref="A24" location="myrangeH20" display="myrangeH20" xr:uid="{87F09240-CBD0-42C6-9FDC-CDAAA320FCA1}"/>
    <hyperlink ref="A25" location="myrangeH21" display="myrangeH21" xr:uid="{1FD88CD2-E1C0-4768-88E6-BCF3506E56F5}"/>
    <hyperlink ref="A26" location="myrangeH22" display="myrangeH22" xr:uid="{416DD4AF-491F-406B-8B48-FD52E5C6E3F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Denmark</v>
      </c>
      <c r="C2" s="45"/>
      <c r="D2" s="46"/>
      <c r="E2" s="46"/>
      <c r="F2" s="46"/>
      <c r="G2" s="47"/>
    </row>
    <row r="3" spans="2:7" ht="13.2" customHeight="1" x14ac:dyDescent="0.25">
      <c r="B3" s="573" t="str">
        <f>HLOOKUP(Introduction!$G$4,nametranslations,129,FALSE)</f>
        <v>POPULATION OF SCHOOL AGE CHILDREN</v>
      </c>
      <c r="C3" s="573" t="str">
        <f ca="1">HLOOKUP([1]Introduction!$G$4,nametranslations,152,FALSE)</f>
        <v>Definition</v>
      </c>
      <c r="D3" s="573" t="str">
        <f ca="1">HLOOKUP([1]Introduction!$G$4,nametranslations,152,FALSE)</f>
        <v>Definition</v>
      </c>
      <c r="E3" s="573" t="str">
        <f ca="1">HLOOKUP([1]Introduction!$G$4,nametranslations,152,FALSE)</f>
        <v>Definition</v>
      </c>
      <c r="F3" s="573" t="str">
        <f ca="1">HLOOKUP([1]Introduction!$G$4,nametranslations,152,FALSE)</f>
        <v>Definition</v>
      </c>
      <c r="G3" s="574" t="str">
        <f ca="1">HLOOKUP([1]Introduction!$G$4,nametranslations,152,FALSE)</f>
        <v>Definition</v>
      </c>
    </row>
    <row r="4" spans="2:7" x14ac:dyDescent="0.25">
      <c r="B4" s="575" t="str">
        <f>HLOOKUP(Introduction!$G$4,nametranslations,72,FALSE)</f>
        <v>Year</v>
      </c>
      <c r="C4" s="575" t="str">
        <f>HLOOKUP(Introduction!$G$4,nametranslations,130,FALSE)</f>
        <v>Total (a)</v>
      </c>
      <c r="D4" s="575" t="str">
        <f>HLOOKUP(Introduction!$G$4,nametranslations,131,FALSE)</f>
        <v>Urban % (b)</v>
      </c>
      <c r="E4" s="575" t="str">
        <f>HLOOKUP(Introduction!$G$4,nametranslations,132,FALSE)</f>
        <v>Pre-Primary (c)</v>
      </c>
      <c r="F4" s="575" t="str">
        <f>HLOOKUP(Introduction!$G$4,nametranslations,133,FALSE)</f>
        <v>Primary (c)</v>
      </c>
      <c r="G4" s="575" t="str">
        <f>HLOOKUP(Introduction!$G$4,nametranslations,134,FALSE)</f>
        <v>Secondary (c)</v>
      </c>
    </row>
    <row r="5" spans="2:7" x14ac:dyDescent="0.25">
      <c r="B5" s="175">
        <v>2000</v>
      </c>
      <c r="C5" s="201">
        <v>1001113</v>
      </c>
      <c r="D5" s="202">
        <v>85.099998474121094</v>
      </c>
      <c r="E5" s="203">
        <v>279709</v>
      </c>
      <c r="F5" s="204">
        <v>385465</v>
      </c>
      <c r="G5" s="205">
        <v>335939</v>
      </c>
    </row>
    <row r="6" spans="2:7" x14ac:dyDescent="0.25">
      <c r="B6" s="176">
        <v>2001</v>
      </c>
      <c r="C6" s="206">
        <v>1016558</v>
      </c>
      <c r="D6" s="207">
        <v>85.149993896484375</v>
      </c>
      <c r="E6" s="208">
        <v>279623</v>
      </c>
      <c r="F6" s="209">
        <v>396979</v>
      </c>
      <c r="G6" s="210">
        <v>339956</v>
      </c>
    </row>
    <row r="7" spans="2:7" ht="13.2" customHeight="1" x14ac:dyDescent="0.25">
      <c r="B7" s="177">
        <v>2002</v>
      </c>
      <c r="C7" s="211">
        <v>1031532</v>
      </c>
      <c r="D7" s="212">
        <v>85.25</v>
      </c>
      <c r="E7" s="213">
        <v>275900</v>
      </c>
      <c r="F7" s="214">
        <v>408312</v>
      </c>
      <c r="G7" s="215">
        <v>347320</v>
      </c>
    </row>
    <row r="8" spans="2:7" x14ac:dyDescent="0.25">
      <c r="B8" s="178">
        <v>2003</v>
      </c>
      <c r="C8" s="216">
        <v>1047308</v>
      </c>
      <c r="D8" s="217">
        <v>85.360000610351563</v>
      </c>
      <c r="E8" s="218">
        <v>272086</v>
      </c>
      <c r="F8" s="219">
        <v>416640</v>
      </c>
      <c r="G8" s="220">
        <v>358582</v>
      </c>
    </row>
    <row r="9" spans="2:7" x14ac:dyDescent="0.25">
      <c r="B9" s="179">
        <v>2004</v>
      </c>
      <c r="C9" s="221">
        <v>1061390</v>
      </c>
      <c r="D9" s="222">
        <v>85.566001892089844</v>
      </c>
      <c r="E9" s="223">
        <v>270956</v>
      </c>
      <c r="F9" s="224">
        <v>419806</v>
      </c>
      <c r="G9" s="225">
        <v>370628</v>
      </c>
    </row>
    <row r="10" spans="2:7" x14ac:dyDescent="0.25">
      <c r="B10" s="180">
        <v>2005</v>
      </c>
      <c r="C10" s="226">
        <v>1070474</v>
      </c>
      <c r="D10" s="227">
        <v>85.856002807617188</v>
      </c>
      <c r="E10" s="228">
        <v>267968</v>
      </c>
      <c r="F10" s="229">
        <v>421648</v>
      </c>
      <c r="G10" s="230">
        <v>380858</v>
      </c>
    </row>
    <row r="11" spans="2:7" x14ac:dyDescent="0.25">
      <c r="B11" s="181">
        <v>2006</v>
      </c>
      <c r="C11" s="231">
        <v>1075927</v>
      </c>
      <c r="D11" s="232">
        <v>86.097999572753906</v>
      </c>
      <c r="E11" s="233">
        <v>265078</v>
      </c>
      <c r="F11" s="234">
        <v>418530</v>
      </c>
      <c r="G11" s="235">
        <v>392319</v>
      </c>
    </row>
    <row r="12" spans="2:7" x14ac:dyDescent="0.25">
      <c r="B12" s="182">
        <v>2007</v>
      </c>
      <c r="C12" s="236">
        <v>1081697</v>
      </c>
      <c r="D12" s="237">
        <v>86.292999267578125</v>
      </c>
      <c r="E12" s="238">
        <v>263223</v>
      </c>
      <c r="F12" s="239">
        <v>415793</v>
      </c>
      <c r="G12" s="240">
        <v>402681</v>
      </c>
    </row>
    <row r="13" spans="2:7" x14ac:dyDescent="0.25">
      <c r="B13" s="183">
        <v>2008</v>
      </c>
      <c r="C13" s="241">
        <v>1085696</v>
      </c>
      <c r="D13" s="242">
        <v>86.48699951171875</v>
      </c>
      <c r="E13" s="243">
        <v>261015</v>
      </c>
      <c r="F13" s="244">
        <v>411799</v>
      </c>
      <c r="G13" s="245">
        <v>412882</v>
      </c>
    </row>
    <row r="14" spans="2:7" x14ac:dyDescent="0.25">
      <c r="B14" s="184">
        <v>2009</v>
      </c>
      <c r="C14" s="246">
        <v>1088582</v>
      </c>
      <c r="D14" s="247">
        <v>86.653999328613281</v>
      </c>
      <c r="E14" s="248">
        <v>260954</v>
      </c>
      <c r="F14" s="249">
        <v>406612</v>
      </c>
      <c r="G14" s="250">
        <v>421016</v>
      </c>
    </row>
    <row r="15" spans="2:7" x14ac:dyDescent="0.25">
      <c r="B15" s="185">
        <v>2010</v>
      </c>
      <c r="C15" s="251">
        <v>1089301</v>
      </c>
      <c r="D15" s="252">
        <v>86.795005798339844</v>
      </c>
      <c r="E15" s="253">
        <v>262787</v>
      </c>
      <c r="F15" s="254">
        <v>402613</v>
      </c>
      <c r="G15" s="255">
        <v>423901</v>
      </c>
    </row>
    <row r="16" spans="2:7" x14ac:dyDescent="0.25">
      <c r="B16" s="186">
        <v>2011</v>
      </c>
      <c r="C16" s="256">
        <v>1088769</v>
      </c>
      <c r="D16" s="257">
        <v>86.957000732421875</v>
      </c>
      <c r="E16" s="258">
        <v>197388</v>
      </c>
      <c r="F16" s="259">
        <v>465236</v>
      </c>
      <c r="G16" s="260">
        <v>426145</v>
      </c>
    </row>
    <row r="17" spans="2:7" x14ac:dyDescent="0.25">
      <c r="B17" s="187">
        <v>2012</v>
      </c>
      <c r="C17" s="261">
        <v>1085813</v>
      </c>
      <c r="D17" s="262">
        <v>87.142005920410156</v>
      </c>
      <c r="E17" s="263">
        <v>198393</v>
      </c>
      <c r="F17" s="264">
        <v>463706</v>
      </c>
      <c r="G17" s="265">
        <v>423714</v>
      </c>
    </row>
    <row r="18" spans="2:7" x14ac:dyDescent="0.25">
      <c r="B18" s="188">
        <v>2013</v>
      </c>
      <c r="C18" s="266">
        <v>1081406</v>
      </c>
      <c r="D18" s="267">
        <v>87.291999816894531</v>
      </c>
      <c r="E18" s="268">
        <v>196213</v>
      </c>
      <c r="F18" s="269">
        <v>463545</v>
      </c>
      <c r="G18" s="270">
        <v>421648</v>
      </c>
    </row>
    <row r="19" spans="2:7" x14ac:dyDescent="0.25">
      <c r="B19" s="189">
        <v>2014</v>
      </c>
      <c r="C19" s="271">
        <v>1075751</v>
      </c>
      <c r="D19" s="272">
        <v>87.410003662109375</v>
      </c>
      <c r="E19" s="273">
        <v>195596</v>
      </c>
      <c r="F19" s="274">
        <v>462046</v>
      </c>
      <c r="G19" s="275">
        <v>418109</v>
      </c>
    </row>
    <row r="20" spans="2:7" x14ac:dyDescent="0.25">
      <c r="B20" s="190">
        <v>2015</v>
      </c>
      <c r="C20" s="276">
        <v>1067855</v>
      </c>
      <c r="D20" s="277">
        <v>87.5260009765625</v>
      </c>
      <c r="E20" s="278">
        <v>189902</v>
      </c>
      <c r="F20" s="279">
        <v>464439</v>
      </c>
      <c r="G20" s="280">
        <v>413514</v>
      </c>
    </row>
    <row r="21" spans="2:7" x14ac:dyDescent="0.25">
      <c r="B21" s="191">
        <v>2016</v>
      </c>
      <c r="C21" s="281">
        <v>1064608</v>
      </c>
      <c r="D21" s="282">
        <v>87.641998291015625</v>
      </c>
      <c r="E21" s="283">
        <v>186381</v>
      </c>
      <c r="F21" s="284">
        <v>466924</v>
      </c>
      <c r="G21" s="285">
        <v>411303</v>
      </c>
    </row>
    <row r="22" spans="2:7" x14ac:dyDescent="0.25">
      <c r="B22" s="192">
        <v>2017</v>
      </c>
      <c r="C22" s="286">
        <v>1058432</v>
      </c>
      <c r="D22" s="287">
        <v>87.756996154785156</v>
      </c>
      <c r="E22" s="288">
        <v>179749</v>
      </c>
      <c r="F22" s="289">
        <v>468875</v>
      </c>
      <c r="G22" s="290">
        <v>409808</v>
      </c>
    </row>
    <row r="23" spans="2:7" x14ac:dyDescent="0.25">
      <c r="B23" s="193">
        <v>2018</v>
      </c>
      <c r="C23" s="291">
        <v>1051519</v>
      </c>
      <c r="D23" s="292">
        <v>87.874000549316406</v>
      </c>
      <c r="E23" s="293">
        <v>177514</v>
      </c>
      <c r="F23" s="294">
        <v>464880</v>
      </c>
      <c r="G23" s="295">
        <v>409125</v>
      </c>
    </row>
    <row r="24" spans="2:7" x14ac:dyDescent="0.25">
      <c r="B24" s="194">
        <v>2019</v>
      </c>
      <c r="C24" s="296">
        <v>1044496</v>
      </c>
      <c r="D24" s="297">
        <v>87.993995666503906</v>
      </c>
      <c r="E24" s="298">
        <v>176861</v>
      </c>
      <c r="F24" s="299">
        <v>459343</v>
      </c>
      <c r="G24" s="300">
        <v>408292</v>
      </c>
    </row>
    <row r="25" spans="2:7" x14ac:dyDescent="0.25">
      <c r="B25" s="195">
        <v>2020</v>
      </c>
      <c r="C25" s="301">
        <v>1039247</v>
      </c>
      <c r="D25" s="302">
        <v>88.116004943847656</v>
      </c>
      <c r="E25" s="303">
        <v>181351</v>
      </c>
      <c r="F25" s="304">
        <v>450184</v>
      </c>
      <c r="G25" s="305">
        <v>407712</v>
      </c>
    </row>
    <row r="26" spans="2:7" x14ac:dyDescent="0.25">
      <c r="B26" s="196">
        <v>2021</v>
      </c>
      <c r="C26" s="306">
        <v>1035848</v>
      </c>
      <c r="D26" s="307">
        <v>88.239997863769531</v>
      </c>
      <c r="E26" s="308">
        <v>184769</v>
      </c>
      <c r="F26" s="309">
        <v>442578</v>
      </c>
      <c r="G26" s="310">
        <v>408501</v>
      </c>
    </row>
    <row r="27" spans="2:7" x14ac:dyDescent="0.25">
      <c r="B27" s="197">
        <v>2022</v>
      </c>
      <c r="C27" s="311">
        <v>1033423</v>
      </c>
      <c r="D27" s="312">
        <v>88.366996765136719</v>
      </c>
      <c r="E27" s="313">
        <v>187325</v>
      </c>
      <c r="F27" s="314">
        <v>434445</v>
      </c>
      <c r="G27" s="315">
        <v>411653</v>
      </c>
    </row>
    <row r="28" spans="2:7" x14ac:dyDescent="0.25">
      <c r="B28" s="198">
        <v>2023</v>
      </c>
      <c r="C28" s="316">
        <v>1040145</v>
      </c>
      <c r="D28" s="317">
        <v>88.4949951171875</v>
      </c>
      <c r="E28" s="318">
        <v>188394</v>
      </c>
      <c r="F28" s="319">
        <v>436537</v>
      </c>
      <c r="G28" s="320">
        <v>415214</v>
      </c>
    </row>
    <row r="29" spans="2:7" x14ac:dyDescent="0.25">
      <c r="B29" s="199">
        <v>2024</v>
      </c>
      <c r="C29" s="323">
        <v>1059771</v>
      </c>
      <c r="D29" s="321">
        <v>88.625999450683594</v>
      </c>
      <c r="E29" s="324">
        <v>156739</v>
      </c>
      <c r="F29" s="325">
        <v>468869</v>
      </c>
      <c r="G29" s="326">
        <v>434163</v>
      </c>
    </row>
    <row r="30" spans="2:7" x14ac:dyDescent="0.25">
      <c r="B30" s="200">
        <v>2025</v>
      </c>
      <c r="C30" s="327">
        <v>1059830</v>
      </c>
      <c r="D30" s="322">
        <v>88.759002685546875</v>
      </c>
      <c r="E30" s="328">
        <v>151282</v>
      </c>
      <c r="F30" s="329">
        <v>471555</v>
      </c>
      <c r="G30" s="330">
        <v>436993</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7" t="str">
        <f>HLOOKUP(Introduction!$G$4,nametranslations,135,FALSE)</f>
        <v>(a) Calculated by summing pre-primary, primary and secondary school age populations</v>
      </c>
      <c r="G36" s="49"/>
    </row>
    <row r="37" spans="2:7" ht="15.6" x14ac:dyDescent="0.25">
      <c r="B37" s="617" t="str">
        <f>HLOOKUP(Introduction!$G$4,nametranslations,136,FALSE)</f>
        <v>(b) Percentage of population residing in urban areas, Source: UN Population Division (2018)</v>
      </c>
    </row>
    <row r="38" spans="2:7" ht="15.6" x14ac:dyDescent="0.25">
      <c r="B38" s="617" t="str">
        <f>HLOOKUP(Introduction!$G$4,nametranslations,137,FALSE)</f>
        <v>(c) Source: UNESCO Institute for Statistics (2025)</v>
      </c>
    </row>
    <row r="39" spans="2:7" x14ac:dyDescent="0.25">
      <c r="B39" s="618"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7C77E-7A57-4A45-9368-7F71D3734CA6}">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6" t="str">
        <f ca="1">HLOOKUP([1]Introduction!$G$4,nametranslations,72,FALSE)</f>
        <v>Year</v>
      </c>
    </row>
    <row r="3" spans="2:3" ht="6" customHeight="1" x14ac:dyDescent="0.3">
      <c r="B3" s="578"/>
    </row>
    <row r="4" spans="2:3" ht="30" customHeight="1" x14ac:dyDescent="0.3">
      <c r="B4" s="580" t="s">
        <v>197</v>
      </c>
      <c r="C4" s="581" t="str">
        <f>HLOOKUP(Introduction!$G$4,nametranslations,141,FALSE)</f>
        <v>The Excel spreadsheet has a series of tabs but for ease of reference the front page includes links to the key tabs.</v>
      </c>
    </row>
    <row r="5" spans="2:3" ht="50.25" customHeight="1" x14ac:dyDescent="0.3">
      <c r="B5" s="580" t="s">
        <v>47</v>
      </c>
      <c r="C5" s="58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0" t="s">
        <v>199</v>
      </c>
      <c r="C6" s="58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0" t="s">
        <v>201</v>
      </c>
      <c r="C7" s="58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0" t="s">
        <v>131</v>
      </c>
      <c r="C8" s="58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0" t="s">
        <v>203</v>
      </c>
      <c r="C9" s="58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0" t="s">
        <v>135</v>
      </c>
      <c r="C10" s="581" t="str">
        <f>HLOOKUP(Introduction!$G$4,nametranslations,147,FALSE)</f>
        <v>This tab provides estimates for school age population by school level from the UNESCO Institute for Statistics and the urban proportion of the total population from the UN Population Division.</v>
      </c>
    </row>
    <row r="11" spans="2:3" s="584" customFormat="1" ht="6.75" customHeight="1" x14ac:dyDescent="0.3">
      <c r="B11" s="582"/>
      <c r="C11" s="583"/>
    </row>
    <row r="12" spans="2:3" s="586" customFormat="1" ht="10.199999999999999" x14ac:dyDescent="0.2">
      <c r="B12" s="585" t="str">
        <f>HLOOKUP(Introduction!$G$4,nametranslations,148,FALSE)</f>
        <v xml:space="preserve">Country files are available for each country with data on the JMP website: https://washdata.org/data/downloads </v>
      </c>
    </row>
    <row r="13" spans="2:3" x14ac:dyDescent="0.3">
      <c r="B13" s="585" t="str">
        <f>HLOOKUP(Introduction!$G$4,nametranslations,149,FALSE)</f>
        <v>The JMP releases updated estimates every 2 years following consultations with national authorities: https://washdata.org/how-we-work/jmp-country-consultation</v>
      </c>
    </row>
    <row r="14" spans="2:3" x14ac:dyDescent="0.3">
      <c r="B14" s="587" t="str">
        <f>HLOOKUP(Introduction!$G$4,nametranslations,150,FALSE)</f>
        <v>Data flows in the country file</v>
      </c>
    </row>
    <row r="15" spans="2:3" ht="90.75" customHeight="1" x14ac:dyDescent="0.3">
      <c r="B15" s="58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E8D359CE-7D24-4CE0-AF61-4F7E274D13BB}"/>
    <hyperlink ref="B13" r:id="rId2" display="The JMP releases updated estimates every 2 years following consultations with national authorities: https://washdata.org/how-we-work/jmp-country-consultation" xr:uid="{D24588BD-28B7-41E2-859A-BCE34C26FD19}"/>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2026-09-10T06:45:14Z</dcterms:modified>
</cp:coreProperties>
</file>